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Shelter Engineer - Deem\2025\YHF\Al Khukhah &amp; Qatabah\تعديل جداول المناقصة - احمد\"/>
    </mc:Choice>
  </mc:AlternateContent>
  <bookViews>
    <workbookView xWindow="-105" yWindow="-105" windowWidth="23250" windowHeight="12450" tabRatio="790" activeTab="4"/>
  </bookViews>
  <sheets>
    <sheet name="ملخص العطاء العام" sheetId="23" r:id="rId1"/>
    <sheet name="جدول توزيع الاعمال والمواقع" sheetId="22" r:id="rId2"/>
    <sheet name="Lot1-بناء فصول -مشروع مجتمعي1" sheetId="11" r:id="rId3"/>
    <sheet name="Lot2- تأهيل شبكة مياة-مشروع م-ج" sheetId="10" r:id="rId4"/>
    <sheet name="Lot3-اعمال الحماية من الفيضانات" sheetId="19" r:id="rId5"/>
    <sheet name="Lot4-تركيب شبكة صرف صحي" sheetId="17" r:id="rId6"/>
    <sheet name="Lot5-بناء حمامات" sheetId="1" r:id="rId7"/>
    <sheet name="Lot6-تركيب لمبات انارة" sheetId="7" r:id="rId8"/>
    <sheet name="Lot7-تركيب نقاط مياة " sheetId="13" r:id="rId9"/>
    <sheet name="Lot8-إعادة تأهيل حمامات" sheetId="2" r:id="rId10"/>
    <sheet name="Lot9-توريد حقائب تنظيف وصيانة" sheetId="15" r:id="rId11"/>
    <sheet name="Lot10-ترويد حقائب طاقة" sheetId="24" r:id="rId12"/>
    <sheet name="Lot11-صيانة مأوى " sheetId="20" r:id="rId13"/>
    <sheet name="Lot12-ادارة المخلفات الصلبة" sheetId="21" r:id="rId14"/>
  </sheets>
  <externalReferences>
    <externalReference r:id="rId15"/>
    <externalReference r:id="rId16"/>
  </externalReferences>
  <definedNames>
    <definedName name="____JV1" localSheetId="11" hidden="1">#REF!</definedName>
    <definedName name="____JV1" hidden="1">#REF!</definedName>
    <definedName name="___JV1" localSheetId="11" hidden="1">#REF!</definedName>
    <definedName name="___JV1" hidden="1">#REF!</definedName>
    <definedName name="___pc1" localSheetId="11" hidden="1">{#N/A,#N/A,FALSE,"Benefits 01-06"}</definedName>
    <definedName name="___pc1" hidden="1">{#N/A,#N/A,FALSE,"Benefits 01-06"}</definedName>
    <definedName name="___pc2" localSheetId="11" hidden="1">{#N/A,#N/A,FALSE,"Benefits 01-06"}</definedName>
    <definedName name="___pc2" hidden="1">{#N/A,#N/A,FALSE,"Benefits 01-06"}</definedName>
    <definedName name="__JV1" hidden="1">#REF!</definedName>
    <definedName name="__pc1" localSheetId="11" hidden="1">{#N/A,#N/A,FALSE,"Benefits 01-06"}</definedName>
    <definedName name="__pc1" hidden="1">{#N/A,#N/A,FALSE,"Benefits 01-06"}</definedName>
    <definedName name="__pc2" localSheetId="11" hidden="1">{#N/A,#N/A,FALSE,"Benefits 01-06"}</definedName>
    <definedName name="__pc2" hidden="1">{#N/A,#N/A,FALSE,"Benefits 01-06"}</definedName>
    <definedName name="_Fill" hidden="1">#REF!</definedName>
    <definedName name="_JV1" hidden="1">#REF!</definedName>
    <definedName name="_Key1" hidden="1">#REF!</definedName>
    <definedName name="_Key2" hidden="1">#REF!</definedName>
    <definedName name="_Order1" hidden="1">255</definedName>
    <definedName name="_Order2" hidden="1">255</definedName>
    <definedName name="_pc1" localSheetId="11" hidden="1">{#N/A,#N/A,FALSE,"Benefits 01-06"}</definedName>
    <definedName name="_pc1" hidden="1">{#N/A,#N/A,FALSE,"Benefits 01-06"}</definedName>
    <definedName name="_pc2" localSheetId="11" hidden="1">{#N/A,#N/A,FALSE,"Benefits 01-06"}</definedName>
    <definedName name="_pc2" hidden="1">{#N/A,#N/A,FALSE,"Benefits 01-06"}</definedName>
    <definedName name="_Sort" hidden="1">#REF!</definedName>
    <definedName name="benefit2" localSheetId="11" hidden="1">{#N/A,#N/A,FALSE,"Benefits 01-06"}</definedName>
    <definedName name="benefit2" hidden="1">{#N/A,#N/A,FALSE,"Benefits 01-06"}</definedName>
    <definedName name="benefit3" localSheetId="11" hidden="1">{#N/A,#N/A,FALSE,"Benefits 01-06"}</definedName>
    <definedName name="benefit3" hidden="1">{#N/A,#N/A,FALSE,"Benefits 01-06"}</definedName>
    <definedName name="benefits" localSheetId="11" hidden="1">{#N/A,#N/A,FALSE,"Benefits 01-06"}</definedName>
    <definedName name="benefits" hidden="1">{#N/A,#N/A,FALSE,"Benefits 01-06"}</definedName>
    <definedName name="Changed" hidden="1">0</definedName>
    <definedName name="db" localSheetId="11" hidden="1">{"Yr1",#N/A,FALSE,"Budget Detail";"Yr2",#N/A,FALSE,"Budget Detail";"Yr3",#N/A,FALSE,"Budget Detail";"Yr4",#N/A,FALSE,"Budget Detail";"Yr5",#N/A,FALSE,"Budget Detail";"Total",#N/A,FALSE,"Budget Detail"}</definedName>
    <definedName name="db" hidden="1">{"Yr1",#N/A,FALSE,"Budget Detail";"Yr2",#N/A,FALSE,"Budget Detail";"Yr3",#N/A,FALSE,"Budget Detail";"Yr4",#N/A,FALSE,"Budget Detail";"Yr5",#N/A,FALSE,"Budget Detail";"Total",#N/A,FALSE,"Budget Detail"}</definedName>
    <definedName name="Email" localSheetId="11">#REF!</definedName>
    <definedName name="Email" localSheetId="12">#REF!</definedName>
    <definedName name="Email" localSheetId="13">#REF!</definedName>
    <definedName name="Email" localSheetId="2">#REF!</definedName>
    <definedName name="Email" localSheetId="4">#REF!</definedName>
    <definedName name="Email" localSheetId="5">#REF!</definedName>
    <definedName name="Email" localSheetId="8">#REF!</definedName>
    <definedName name="Email" localSheetId="10">#REF!</definedName>
    <definedName name="Email" localSheetId="1">#REF!</definedName>
    <definedName name="Email">#REF!</definedName>
    <definedName name="falg" localSheetId="11" hidden="1">{"Yr1",#N/A,FALSE,"Budget Detail";"Yr2",#N/A,FALSE,"Budget Detail";"Yr3",#N/A,FALSE,"Budget Detail";"Yr4",#N/A,FALSE,"Budget Detail";"Yr5",#N/A,FALSE,"Budget Detail";"Total",#N/A,FALSE,"Budget Detail"}</definedName>
    <definedName name="falg" hidden="1">{"Yr1",#N/A,FALSE,"Budget Detail";"Yr2",#N/A,FALSE,"Budget Detail";"Yr3",#N/A,FALSE,"Budget Detail";"Yr4",#N/A,FALSE,"Budget Detail";"Yr5",#N/A,FALSE,"Budget Detail";"Total",#N/A,FALSE,"Budget Detail"}</definedName>
    <definedName name="Final" hidden="1">#REF!</definedName>
    <definedName name="flag" localSheetId="11" hidden="1">{"Yr1",#N/A,FALSE,"Budget Detail";"Yr2",#N/A,FALSE,"Budget Detail";"Yr3",#N/A,FALSE,"Budget Detail";"Yr4",#N/A,FALSE,"Budget Detail";"Yr5",#N/A,FALSE,"Budget Detail";"Total",#N/A,FALSE,"Budget Detail"}</definedName>
    <definedName name="flag" hidden="1">{"Yr1",#N/A,FALSE,"Budget Detail";"Yr2",#N/A,FALSE,"Budget Detail";"Yr3",#N/A,FALSE,"Budget Detail";"Yr4",#N/A,FALSE,"Budget Detail";"Yr5",#N/A,FALSE,"Budget Detail";"Total",#N/A,FALSE,"Budget Detail"}</definedName>
    <definedName name="Grant2" localSheetId="11" hidden="1">{#N/A,#N/A,FALSE,"Grant to date"}</definedName>
    <definedName name="Grant2" hidden="1">{#N/A,#N/A,FALSE,"Grant to date"}</definedName>
    <definedName name="JJJJJ" localSheetId="11" hidden="1">{"Yr1",#N/A,FALSE,"Budget Detail";"Yr2",#N/A,FALSE,"Budget Detail";"Yr3",#N/A,FALSE,"Budget Detail";"Yr4",#N/A,FALSE,"Budget Detail";"Yr5",#N/A,FALSE,"Budget Detail";"Total",#N/A,FALSE,"Budget Detail"}</definedName>
    <definedName name="JJJJJ" hidden="1">{"Yr1",#N/A,FALSE,"Budget Detail";"Yr2",#N/A,FALSE,"Budget Detail";"Yr3",#N/A,FALSE,"Budget Detail";"Yr4",#N/A,FALSE,"Budget Detail";"Yr5",#N/A,FALSE,"Budget Detail";"Total",#N/A,FALSE,"Budget Detail"}</definedName>
    <definedName name="jokiyh" localSheetId="11" hidden="1">{"Yr1",#N/A,FALSE,"Budget Detail";"Yr2",#N/A,FALSE,"Budget Detail";"Yr3",#N/A,FALSE,"Budget Detail";"Yr4",#N/A,FALSE,"Budget Detail";"Yr5",#N/A,FALSE,"Budget Detail";"Total",#N/A,FALSE,"Budget Detail"}</definedName>
    <definedName name="jokiyh" hidden="1">{"Yr1",#N/A,FALSE,"Budget Detail";"Yr2",#N/A,FALSE,"Budget Detail";"Yr3",#N/A,FALSE,"Budget Detail";"Yr4",#N/A,FALSE,"Budget Detail";"Yr5",#N/A,FALSE,"Budget Detail";"Total",#N/A,FALSE,"Budget Detail"}</definedName>
    <definedName name="pig" localSheetId="11" hidden="1">{"Yr1",#N/A,FALSE,"Budget Detail";"Yr2",#N/A,FALSE,"Budget Detail";"Yr3",#N/A,FALSE,"Budget Detail";"Yr4",#N/A,FALSE,"Budget Detail";"Yr5",#N/A,FALSE,"Budget Detail";"Total",#N/A,FALSE,"Budget Detail"}</definedName>
    <definedName name="pig" hidden="1">{"Yr1",#N/A,FALSE,"Budget Detail";"Yr2",#N/A,FALSE,"Budget Detail";"Yr3",#N/A,FALSE,"Budget Detail";"Yr4",#N/A,FALSE,"Budget Detail";"Yr5",#N/A,FALSE,"Budget Detail";"Total",#N/A,FALSE,"Budget Detail"}</definedName>
    <definedName name="_xlnm.Print_Area" localSheetId="12">'Lot11-صيانة مأوى '!$A$1:$G$20</definedName>
    <definedName name="_xlnm.Print_Area" localSheetId="2">'Lot1-بناء فصول -مشروع مجتمعي1'!$A$1:$G$60</definedName>
    <definedName name="_xlnm.Print_Area" localSheetId="4">'Lot3-اعمال الحماية من الفيضانات'!$A$1:$G$51</definedName>
    <definedName name="_xlnm.Print_Area" localSheetId="5">'Lot4-تركيب شبكة صرف صحي'!$A$1:$G$11</definedName>
    <definedName name="_xlnm.Print_Area" localSheetId="6">'Lot5-بناء حمامات'!$A$1:$G$24</definedName>
    <definedName name="_xlnm.Print_Area" localSheetId="9">'Lot8-إعادة تأهيل حمامات'!$A$1:$G$19</definedName>
    <definedName name="_xlnm.Print_Area" localSheetId="1">'جدول توزيع الاعمال والمواقع'!$A$1:$C$47</definedName>
    <definedName name="_xlnm.Print_Area" localSheetId="0">'ملخص العطاء العام'!$A$1:$G$31</definedName>
    <definedName name="Print_Area_MI" localSheetId="11">#REF!</definedName>
    <definedName name="Print_Area_MI" localSheetId="12">#REF!</definedName>
    <definedName name="Print_Area_MI" localSheetId="13">#REF!</definedName>
    <definedName name="Print_Area_MI" localSheetId="2">#REF!</definedName>
    <definedName name="Print_Area_MI" localSheetId="4">#REF!</definedName>
    <definedName name="Print_Area_MI" localSheetId="5">#REF!</definedName>
    <definedName name="Print_Area_MI" localSheetId="8">#REF!</definedName>
    <definedName name="Print_Area_MI" localSheetId="10">#REF!</definedName>
    <definedName name="Print_Area_MI" localSheetId="1">#REF!</definedName>
    <definedName name="Print_Area_MI">#REF!</definedName>
    <definedName name="_xlnm.Print_Titles" localSheetId="2">'Lot1-بناء فصول -مشروع مجتمعي1'!$3:$3</definedName>
    <definedName name="_xlnm.Print_Titles" localSheetId="4">'Lot3-اعمال الحماية من الفيضانات'!$3:$3</definedName>
    <definedName name="_xlnm.Print_Titles" localSheetId="6">'Lot5-بناء حمامات'!$3:$3</definedName>
    <definedName name="Review" localSheetId="11" hidden="1">{#N/A,#N/A,FALSE,"Benefits 01-06"}</definedName>
    <definedName name="Review" hidden="1">{#N/A,#N/A,FALSE,"Benefits 01-06"}</definedName>
    <definedName name="rfa" localSheetId="11" hidden="1">{"Yr1",#N/A,FALSE,"Budget Detail";"Yr2",#N/A,FALSE,"Budget Detail";"Yr3",#N/A,FALSE,"Budget Detail";"Yr4",#N/A,FALSE,"Budget Detail";"Yr5",#N/A,FALSE,"Budget Detail";"Total",#N/A,FALSE,"Budget Detail"}</definedName>
    <definedName name="rfa" hidden="1">{"Yr1",#N/A,FALSE,"Budget Detail";"Yr2",#N/A,FALSE,"Budget Detail";"Yr3",#N/A,FALSE,"Budget Detail";"Yr4",#N/A,FALSE,"Budget Detail";"Yr5",#N/A,FALSE,"Budget Detail";"Total",#N/A,FALSE,"Budget Detail"}</definedName>
    <definedName name="THFTJ" localSheetId="11" hidden="1">{#N/A,#N/A,FALSE,"Benefits 01-06"}</definedName>
    <definedName name="THFTJ" hidden="1">{#N/A,#N/A,FALSE,"Benefits 01-06"}</definedName>
    <definedName name="vertex42_copyright" hidden="1">"© 2006-2018 Vertex42 LLC"</definedName>
    <definedName name="vertex42_id" hidden="1">"gantt-chart_L.xlsx"</definedName>
    <definedName name="vertex42_title" hidden="1">"Gantt Chart Template"</definedName>
    <definedName name="wrn.Benifits." localSheetId="11" hidden="1">{#N/A,#N/A,FALSE,"Benefits 01-06"}</definedName>
    <definedName name="wrn.Benifits." hidden="1">{#N/A,#N/A,FALSE,"Benefits 01-06"}</definedName>
    <definedName name="wrn.cdra._.Total._.budget.2" localSheetId="11" hidden="1">{"Yr1",#N/A,FALSE,"Budget Detail";"Yr2",#N/A,FALSE,"Budget Detail";"Yr3",#N/A,FALSE,"Budget Detail";"Yr4",#N/A,FALSE,"Budget Detail";"Yr5",#N/A,FALSE,"Budget Detail";"Total",#N/A,FALSE,"Budget Detail"}</definedName>
    <definedName name="wrn.cdra._.Total._.budget.2" hidden="1">{"Yr1",#N/A,FALSE,"Budget Detail";"Yr2",#N/A,FALSE,"Budget Detail";"Yr3",#N/A,FALSE,"Budget Detail";"Yr4",#N/A,FALSE,"Budget Detail";"Yr5",#N/A,FALSE,"Budget Detail";"Total",#N/A,FALSE,"Budget Detail"}</definedName>
    <definedName name="wrn.cdra._.total._.Budget.5" localSheetId="11" hidden="1">{"Yr1",#N/A,FALSE,"Budget Detail";"Yr2",#N/A,FALSE,"Budget Detail";"Yr3",#N/A,FALSE,"Budget Detail";"Yr4",#N/A,FALSE,"Budget Detail";"Yr5",#N/A,FALSE,"Budget Detail";"Total",#N/A,FALSE,"Budget Detail"}</definedName>
    <definedName name="wrn.cdra._.total._.Budget.5" hidden="1">{"Yr1",#N/A,FALSE,"Budget Detail";"Yr2",#N/A,FALSE,"Budget Detail";"Yr3",#N/A,FALSE,"Budget Detail";"Yr4",#N/A,FALSE,"Budget Detail";"Yr5",#N/A,FALSE,"Budget Detail";"Total",#N/A,FALSE,"Budget Detail"}</definedName>
    <definedName name="wrn.CRDA._.Total._.Budget." localSheetId="11" hidden="1">{"Yr1",#N/A,FALSE,"Budget Detail";"Yr2",#N/A,FALSE,"Budget Detail";"Yr3",#N/A,FALSE,"Budget Detail";"Yr4",#N/A,FALSE,"Budget Detail";"Yr5",#N/A,FALSE,"Budget Detail";"Total",#N/A,FALSE,"Budget Detail"}</definedName>
    <definedName name="wrn.CRDA._.Total._.Budget." hidden="1">{"Yr1",#N/A,FALSE,"Budget Detail";"Yr2",#N/A,FALSE,"Budget Detail";"Yr3",#N/A,FALSE,"Budget Detail";"Yr4",#N/A,FALSE,"Budget Detail";"Yr5",#N/A,FALSE,"Budget Detail";"Total",#N/A,FALSE,"Budget Detail"}</definedName>
    <definedName name="wrn.crda._.Total._.budget.1" localSheetId="11" hidden="1">{"Yr1",#N/A,FALSE,"Budget Detail";"Yr2",#N/A,FALSE,"Budget Detail";"Yr3",#N/A,FALSE,"Budget Detail";"Yr4",#N/A,FALSE,"Budget Detail";"Yr5",#N/A,FALSE,"Budget Detail";"Total",#N/A,FALSE,"Budget Detail"}</definedName>
    <definedName name="wrn.crda._.Total._.budget.1" hidden="1">{"Yr1",#N/A,FALSE,"Budget Detail";"Yr2",#N/A,FALSE,"Budget Detail";"Yr3",#N/A,FALSE,"Budget Detail";"Yr4",#N/A,FALSE,"Budget Detail";"Yr5",#N/A,FALSE,"Budget Detail";"Total",#N/A,FALSE,"Budget Detail"}</definedName>
    <definedName name="wrn.crda._.Total._.budget.3" localSheetId="11" hidden="1">{"Yr1",#N/A,FALSE,"Budget Detail";"Yr2",#N/A,FALSE,"Budget Detail";"Yr3",#N/A,FALSE,"Budget Detail";"Yr4",#N/A,FALSE,"Budget Detail";"Yr5",#N/A,FALSE,"Budget Detail";"Total",#N/A,FALSE,"Budget Detail"}</definedName>
    <definedName name="wrn.crda._.Total._.budget.3" hidden="1">{"Yr1",#N/A,FALSE,"Budget Detail";"Yr2",#N/A,FALSE,"Budget Detail";"Yr3",#N/A,FALSE,"Budget Detail";"Yr4",#N/A,FALSE,"Budget Detail";"Yr5",#N/A,FALSE,"Budget Detail";"Total",#N/A,FALSE,"Budget Detail"}</definedName>
    <definedName name="wrn.crda._.Total._.Budget.4" localSheetId="11" hidden="1">{"Yr1",#N/A,FALSE,"Budget Detail";"Yr2",#N/A,FALSE,"Budget Detail";"Yr3",#N/A,FALSE,"Budget Detail";"Yr4",#N/A,FALSE,"Budget Detail";"Yr5",#N/A,FALSE,"Budget Detail";"Total",#N/A,FALSE,"Budget Detail"}</definedName>
    <definedName name="wrn.crda._.Total._.Budget.4" hidden="1">{"Yr1",#N/A,FALSE,"Budget Detail";"Yr2",#N/A,FALSE,"Budget Detail";"Yr3",#N/A,FALSE,"Budget Detail";"Yr4",#N/A,FALSE,"Budget Detail";"Yr5",#N/A,FALSE,"Budget Detail";"Total",#N/A,FALSE,"Budget Detail"}</definedName>
    <definedName name="wrn.Grant._.to._.dat." localSheetId="11" hidden="1">{#N/A,#N/A,FALSE,"Grant to date"}</definedName>
    <definedName name="wrn.Grant._.to._.dat." hidden="1">{#N/A,#N/A,FALSE,"Grant to date"}</definedName>
    <definedName name="اااا">[1]مصدر!$D$22</definedName>
    <definedName name="عمق_التركيب">[1]مصدر!$D$22</definedName>
    <definedName name="ف">[1]مصدر!$D$22</definedName>
    <definedName name="نموذج">[2]مصدر!$D$22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23" l="1"/>
  <c r="D8" i="24"/>
  <c r="G7" i="24"/>
  <c r="G6" i="24"/>
  <c r="G5" i="24"/>
  <c r="E15" i="23"/>
  <c r="D7" i="21"/>
  <c r="E12" i="23"/>
  <c r="E11" i="23"/>
  <c r="D14" i="2"/>
  <c r="E10" i="23"/>
  <c r="D10" i="13"/>
  <c r="E8" i="23"/>
  <c r="D17" i="1"/>
  <c r="E7" i="23"/>
  <c r="D9" i="17"/>
  <c r="D41" i="19"/>
  <c r="D20" i="19"/>
  <c r="D12" i="19"/>
  <c r="D8" i="19"/>
  <c r="D53" i="11"/>
  <c r="D42" i="11"/>
  <c r="D37" i="11"/>
  <c r="D31" i="11"/>
  <c r="D27" i="11"/>
  <c r="D19" i="11"/>
  <c r="D13" i="11"/>
  <c r="D8" i="11"/>
  <c r="G9" i="10"/>
  <c r="D10" i="10" s="1"/>
  <c r="E5" i="23" s="1"/>
  <c r="G8" i="10"/>
  <c r="G7" i="10"/>
  <c r="G6" i="10"/>
  <c r="G26" i="11"/>
  <c r="G25" i="11"/>
  <c r="G24" i="11"/>
  <c r="G23" i="11"/>
  <c r="G22" i="11"/>
  <c r="G21" i="11"/>
  <c r="G18" i="11"/>
  <c r="G17" i="11"/>
  <c r="G16" i="11"/>
  <c r="G15" i="11"/>
  <c r="G12" i="11"/>
  <c r="G11" i="11"/>
  <c r="G10" i="11"/>
  <c r="G7" i="11"/>
  <c r="G6" i="11"/>
  <c r="G58" i="11"/>
  <c r="D59" i="11" s="1"/>
  <c r="D60" i="11" s="1"/>
  <c r="E4" i="23" s="1"/>
  <c r="G57" i="11"/>
  <c r="G56" i="11"/>
  <c r="G55" i="11"/>
  <c r="A17" i="23" l="1"/>
  <c r="G5" i="21" l="1"/>
  <c r="E16" i="19" l="1"/>
  <c r="G32" i="19"/>
  <c r="G13" i="2" l="1"/>
  <c r="G7" i="19" l="1"/>
  <c r="G11" i="19"/>
  <c r="G14" i="19"/>
  <c r="G15" i="19"/>
  <c r="G16" i="19"/>
  <c r="G17" i="19"/>
  <c r="G18" i="19"/>
  <c r="G19" i="19"/>
  <c r="G22" i="19"/>
  <c r="G23" i="19"/>
  <c r="G24" i="19"/>
  <c r="G25" i="19"/>
  <c r="G26" i="19"/>
  <c r="G27" i="19"/>
  <c r="D37" i="19" s="1"/>
  <c r="D42" i="19" s="1"/>
  <c r="E6" i="23" s="1"/>
  <c r="G28" i="19"/>
  <c r="G29" i="19"/>
  <c r="G30" i="19"/>
  <c r="G31" i="19"/>
  <c r="G33" i="19"/>
  <c r="G34" i="19"/>
  <c r="G35" i="19"/>
  <c r="G36" i="19"/>
  <c r="E10" i="19" l="1"/>
  <c r="G10" i="19" s="1"/>
  <c r="E40" i="19" l="1"/>
  <c r="G40" i="19" s="1"/>
  <c r="E39" i="19"/>
  <c r="G39" i="19" s="1"/>
  <c r="G6" i="21" l="1"/>
  <c r="G6" i="20" l="1"/>
  <c r="G5" i="20"/>
  <c r="D7" i="20" s="1"/>
  <c r="E14" i="23" s="1"/>
  <c r="G9" i="13" l="1"/>
  <c r="G5" i="13" l="1"/>
  <c r="G6" i="19"/>
  <c r="G29" i="11" l="1"/>
  <c r="G30" i="11"/>
  <c r="G33" i="11"/>
  <c r="G34" i="11"/>
  <c r="G35" i="11"/>
  <c r="G36" i="11"/>
  <c r="G39" i="11"/>
  <c r="G40" i="11"/>
  <c r="G41" i="11"/>
  <c r="G44" i="11"/>
  <c r="G45" i="11"/>
  <c r="G46" i="11"/>
  <c r="G47" i="11"/>
  <c r="G48" i="11"/>
  <c r="G49" i="11"/>
  <c r="G50" i="11"/>
  <c r="G51" i="11"/>
  <c r="G52" i="11"/>
  <c r="G8" i="17" l="1"/>
  <c r="G7" i="17"/>
  <c r="G6" i="17"/>
  <c r="G6" i="15" l="1"/>
  <c r="G7" i="15"/>
  <c r="G8" i="15"/>
  <c r="G9" i="15"/>
  <c r="G10" i="15"/>
  <c r="G11" i="15"/>
  <c r="G12" i="15"/>
  <c r="G13" i="15"/>
  <c r="G14" i="15"/>
  <c r="G15" i="15"/>
  <c r="G16" i="15"/>
  <c r="G17" i="15"/>
  <c r="G18" i="15"/>
  <c r="G5" i="15"/>
  <c r="G19" i="15" l="1"/>
  <c r="F20" i="15" s="1"/>
  <c r="G20" i="15" s="1"/>
  <c r="G8" i="13" l="1"/>
  <c r="G7" i="13"/>
  <c r="G6" i="13"/>
  <c r="G5" i="2" l="1"/>
  <c r="G6" i="2"/>
  <c r="G7" i="2"/>
  <c r="G8" i="2"/>
  <c r="G9" i="2"/>
  <c r="G10" i="2"/>
  <c r="G11" i="2"/>
  <c r="G12" i="2"/>
  <c r="G6" i="1"/>
  <c r="G7" i="1"/>
  <c r="G8" i="1"/>
  <c r="G9" i="1"/>
  <c r="G10" i="1"/>
  <c r="G11" i="1"/>
  <c r="G12" i="1"/>
  <c r="G13" i="1"/>
  <c r="G14" i="1"/>
  <c r="G15" i="1"/>
  <c r="G16" i="1"/>
  <c r="G5" i="1"/>
  <c r="G6" i="7"/>
  <c r="G7" i="7"/>
  <c r="G8" i="7"/>
  <c r="G9" i="7"/>
  <c r="D10" i="7" s="1"/>
  <c r="E9" i="23" s="1"/>
  <c r="E16" i="23" s="1"/>
  <c r="E18" i="23" l="1"/>
  <c r="E19" i="23" s="1"/>
  <c r="G5" i="7"/>
</calcChain>
</file>

<file path=xl/sharedStrings.xml><?xml version="1.0" encoding="utf-8"?>
<sst xmlns="http://schemas.openxmlformats.org/spreadsheetml/2006/main" count="758" uniqueCount="443">
  <si>
    <t xml:space="preserve">Total /الاجمالي </t>
  </si>
  <si>
    <t>Unit
الوحدة</t>
  </si>
  <si>
    <t>Rate  US$
سعر الوحده</t>
  </si>
  <si>
    <t>Amount US$
اجمالي السعر</t>
  </si>
  <si>
    <t>Qty
الكميه</t>
  </si>
  <si>
    <t>Description of work</t>
  </si>
  <si>
    <t>وصف البند</t>
  </si>
  <si>
    <t>#</t>
  </si>
  <si>
    <r>
      <rPr>
        <b/>
        <u/>
        <sz val="16"/>
        <color rgb="FFFF0000"/>
        <rFont val="Calibri"/>
        <family val="2"/>
        <scheme val="minor"/>
      </rPr>
      <t xml:space="preserve"> ملاحظات هامة </t>
    </r>
    <r>
      <rPr>
        <b/>
        <sz val="16"/>
        <rFont val="Calibri"/>
        <family val="2"/>
        <scheme val="minor"/>
      </rPr>
      <t xml:space="preserve">
1- اي تفاصيل لم تذكر او تتضمن في جداول الكميات ووضحت في الرسومات او طلبت من المهندس المشرف </t>
    </r>
    <r>
      <rPr>
        <b/>
        <sz val="16"/>
        <color indexed="8"/>
        <rFont val="Calibri"/>
        <family val="2"/>
        <scheme val="minor"/>
      </rPr>
      <t>تعتبر محملة على البنود والأسعار و ي</t>
    </r>
    <r>
      <rPr>
        <b/>
        <sz val="16"/>
        <rFont val="Calibri"/>
        <family val="2"/>
        <scheme val="minor"/>
      </rPr>
      <t>جب على المقاول تنفيذها</t>
    </r>
    <r>
      <rPr>
        <b/>
        <sz val="16"/>
        <color indexed="10"/>
        <rFont val="Calibri"/>
        <family val="2"/>
        <scheme val="minor"/>
      </rPr>
      <t xml:space="preserve">.
</t>
    </r>
    <r>
      <rPr>
        <b/>
        <sz val="16"/>
        <color indexed="8"/>
        <rFont val="Calibri"/>
        <family val="2"/>
        <scheme val="minor"/>
      </rPr>
      <t xml:space="preserve">2- يجب </t>
    </r>
    <r>
      <rPr>
        <b/>
        <sz val="16"/>
        <rFont val="Calibri"/>
        <family val="2"/>
        <scheme val="minor"/>
      </rPr>
      <t>طلب الموافقة المسبقة من المهندس المشرف على نوعية المواد ومطابقتها للشر</t>
    </r>
    <r>
      <rPr>
        <b/>
        <sz val="16"/>
        <color indexed="8"/>
        <rFont val="Calibri"/>
        <family val="2"/>
        <scheme val="minor"/>
      </rPr>
      <t>وط قبل التوريد</t>
    </r>
    <r>
      <rPr>
        <b/>
        <sz val="16"/>
        <rFont val="Calibri"/>
        <family val="2"/>
        <scheme val="minor"/>
      </rPr>
      <t>.
3- كلا اللغتين للبنود ملزمة للمقاول وسعر كل بند يشمل كل مايلزم لاتمام الغرض من البند وكافة متطلباته  
4- طباعة الشعارات على جدران الحمامات من ضمن تكلفة الحمام</t>
    </r>
  </si>
  <si>
    <r>
      <t>m</t>
    </r>
    <r>
      <rPr>
        <b/>
        <sz val="18"/>
        <rFont val="Calibri"/>
        <family val="2"/>
      </rPr>
      <t>³</t>
    </r>
  </si>
  <si>
    <t>L.S</t>
  </si>
  <si>
    <t>M.L</t>
  </si>
  <si>
    <t>NO</t>
  </si>
  <si>
    <r>
      <t>m</t>
    </r>
    <r>
      <rPr>
        <b/>
        <sz val="18"/>
        <rFont val="Calibri"/>
        <family val="2"/>
      </rPr>
      <t>²</t>
    </r>
  </si>
  <si>
    <r>
      <t xml:space="preserve">اعمال اضائة الحمام
</t>
    </r>
    <r>
      <rPr>
        <b/>
        <sz val="16"/>
        <rFont val="Calibri"/>
        <family val="2"/>
        <scheme val="minor"/>
      </rPr>
      <t xml:space="preserve">توريد وتركيب اضائة تعمل بالطاقة الشمسية لداخل الحمام وتشمل الاتي:
- لوح شمسي قدرة 20 وات/ ساعة  ,نوعية (SUNTech) او مايعادلها.
- بطارية  كفاتها 12 فولت 12 امبير نوعية (Lion) او مايعادلها. 
- لمبة اضاءه 5 وات تعمل بنظام DC  لاضاءة داخل الحمام.
 والثمن يشمل الاتي: 
 قاعدة من الحديد لحماية اللوح الشمسي  من السرقة ،والتثبيت الجيد فوق سطح الحمامات باستخدام البراغي مع تركيب قفل للقاعدة.
رف من الخشب وصندوق حماية للبطارية من الحديد يثبت على جدار الحمام من الداخل.      
 مفتاح كهربائي    
 اسلاك 2 مم للتوصيل من اللوح الشمسي الى البطارية                                                                     
 اسلاك التوصيل من البطارية الى لمبة الاضاءة                            
 انابيب بلاستيك 1/2 هـ  لتغطية الاسلاك    
 كليبات (مساكات) حديدية لربط الاسلاك بالبطارية
 وكل مايلزم لانهاء البند بحسب المواصفات وتعليمات المهندس المشرف .  </t>
    </r>
  </si>
  <si>
    <r>
      <rPr>
        <b/>
        <u/>
        <sz val="18"/>
        <rFont val="Calibri"/>
        <family val="2"/>
        <scheme val="minor"/>
      </rPr>
      <t>Information board works</t>
    </r>
    <r>
      <rPr>
        <b/>
        <sz val="16"/>
        <rFont val="Calibri"/>
        <family val="2"/>
        <scheme val="minor"/>
      </rPr>
      <t xml:space="preserve">
Supply and installation of an information board measuring 50*40 cm, made of wood with a thickness of no less than 6 mm, painted white and bearing the name and logo of the organization and the donor. It will fixed on one side of the latrine from the outside using nails. The sample and design must be approved by the supervising engineer.</t>
    </r>
  </si>
  <si>
    <r>
      <rPr>
        <b/>
        <u/>
        <sz val="18"/>
        <rFont val="Calibri"/>
        <family val="2"/>
        <scheme val="minor"/>
      </rPr>
      <t>Latrine cleaning supplies</t>
    </r>
    <r>
      <rPr>
        <b/>
        <sz val="16"/>
        <rFont val="Calibri"/>
        <family val="2"/>
        <scheme val="minor"/>
      </rPr>
      <t xml:space="preserve">
Supplying latrine fixtures and cleaning tools, including a plastic water bucket with a capacity of 30 liters and a plastic cup, in addition to two containers of Dettol sanitizer with a capacity of 5 liters and a latrine spray, all of which are of excellent and approved quality.</t>
    </r>
  </si>
  <si>
    <r>
      <rPr>
        <b/>
        <u/>
        <sz val="18"/>
        <rFont val="Calibri"/>
        <family val="2"/>
        <scheme val="minor"/>
      </rPr>
      <t>Mosquito net works</t>
    </r>
    <r>
      <rPr>
        <b/>
        <sz val="16"/>
        <rFont val="Calibri"/>
        <family val="2"/>
        <scheme val="minor"/>
      </rPr>
      <t xml:space="preserve">
Supply and installation of mosquito netting, of a rust-resistant metal type, of good quality for the sides of the upper part of the latrine. The dimensions of the openings must be appropriate, not exceeding 1.25 mm. Dimensions of the net. Height: (20-40 cm) (with overlapping and fixing under the boards using nails) according to the drawings, specifications and originals. Technical, workmanship, conditions, instructions and directives of the supervising engineer.
​</t>
    </r>
  </si>
  <si>
    <r>
      <rPr>
        <b/>
        <u/>
        <sz val="18"/>
        <rFont val="Calibri"/>
        <family val="2"/>
        <scheme val="minor"/>
      </rPr>
      <t>Latrine lighting work</t>
    </r>
    <r>
      <rPr>
        <b/>
        <sz val="16"/>
        <rFont val="Calibri"/>
        <family val="2"/>
        <scheme val="minor"/>
      </rPr>
      <t xml:space="preserve">
Supply and installation of solar-powered lighting for the latrine, which includes the following:
- Solar panel, capacity 20 watts/hour, quality (SUNTech) or equivalent.
- 12 volt 12 amp battery (Lion) or equivalent.
- A 5-watt light bulb that operates on a DC system for lighting inside the latrine.
  The price includes the following:
 An iron base to protect the solar panel from theft, and good fixed on the latrine roof using screws with a lock installed on the base.
A wooden shelf and an iron battery protection box are mounted on the inside of the latrine wall.
 Switch
 2 mm wires to connect from the solar panel to the battery
 Connecting wires from the battery to the light bulb
 1/2" plastic tubing to cover the wires
 Iron clips to connect wires to the battery
  Everything necessary to complete the item according to the specifications and instructions of the supervising engineer.</t>
    </r>
  </si>
  <si>
    <r>
      <rPr>
        <b/>
        <u/>
        <sz val="18"/>
        <rFont val="Calibri"/>
        <family val="2"/>
        <scheme val="minor"/>
      </rPr>
      <t>Sanitation and plumbing works</t>
    </r>
    <r>
      <rPr>
        <b/>
        <sz val="16"/>
        <rFont val="Calibri"/>
        <family val="2"/>
        <scheme val="minor"/>
      </rPr>
      <t xml:space="preserve">
Supply and installation of a sewage network, which includes a porcelain Arab chair (full neck) with a regular elbow and a 4″ PVC sanitation pipe from the Arab chair to the sewer pit with a 4″ pipe for ventilation and installing a perforated elbow on top of the ventilation pipe. A 4″ pipe is also installed at a height of 30. cm on the concrete cover of the pit to be used during suction, and the pipe is covered with a 4” plastic plug. The pipes have a pressure of 10 bar. The work includes all necessary connections and doing everything necessary to complete the work in accordance with the drawings, specifications, technical and manufacturing principles, conditions, instructions, and directives of the supervising engineer.</t>
    </r>
  </si>
  <si>
    <r>
      <rPr>
        <b/>
        <u/>
        <sz val="18"/>
        <rFont val="Calibri"/>
        <family val="2"/>
        <scheme val="minor"/>
      </rPr>
      <t>Zinc sheet metal works</t>
    </r>
    <r>
      <rPr>
        <b/>
        <sz val="16"/>
        <rFont val="Calibri"/>
        <family val="2"/>
        <scheme val="minor"/>
      </rPr>
      <t xml:space="preserve">
Supply and installation of metal panels (white corrugated hangers) for the roof, walls and door, of excellent quality and approved by the engineer in advance, and their thick must not be less than 35 guineas. complete the work in accordance with the drawings, specifications, technical and manufacturing principles, conditions, instructions, and directives of the supervising engineer.</t>
    </r>
  </si>
  <si>
    <r>
      <rPr>
        <b/>
        <u/>
        <sz val="18"/>
        <rFont val="Calibri"/>
        <family val="2"/>
        <scheme val="minor"/>
      </rPr>
      <t>Block building works</t>
    </r>
    <r>
      <rPr>
        <b/>
        <sz val="16"/>
        <rFont val="Calibri"/>
        <family val="2"/>
        <scheme val="minor"/>
      </rPr>
      <t xml:space="preserve">
Build a row of blocks 40*20*10 cm around the concrete cover of the well, with dimensions (1.6*1.6 metres), with concrete mortar to protect the sewer pit from flood waters. The work shall be carried out in accordance with the drawings, specifications, and instructions of the supervising engineer.</t>
    </r>
  </si>
  <si>
    <r>
      <rPr>
        <b/>
        <u/>
        <sz val="18"/>
        <rFont val="Calibri"/>
        <family val="2"/>
        <scheme val="minor"/>
      </rPr>
      <t>Reinforced concrete works</t>
    </r>
    <r>
      <rPr>
        <b/>
        <sz val="16"/>
        <rFont val="Calibri"/>
        <family val="2"/>
        <scheme val="minor"/>
      </rPr>
      <t xml:space="preserve">
Supply and implementation of reinforced concrete (the roof of the sewer pit) with dimensions (1.4 * 1.4 meters and a thickness of 10 cm), portland cement with a strength of no less than (300 kg/cm2) and a mixing ratio (1:2:4) and the use of two-sheet reinforcement steel (brushes and cover) with a diameter of 12 mm, spaced Do not exceed 20 cm between the reinforced bars Turkish iron is used, and the work is carried out in accordance with the drawings, specifications, and instructions of the supervising engineer.</t>
    </r>
  </si>
  <si>
    <r>
      <rPr>
        <b/>
        <u/>
        <sz val="18"/>
        <rFont val="Calibri"/>
        <family val="2"/>
        <scheme val="minor"/>
      </rPr>
      <t>Plain concrete works</t>
    </r>
    <r>
      <rPr>
        <b/>
        <sz val="16"/>
        <rFont val="Calibri"/>
        <family val="2"/>
        <scheme val="minor"/>
      </rPr>
      <t xml:space="preserve">
Supply, implementation and pouring of plain concrete for the latrine floor and around it with dimensions (1.2 * 1.2 meters and 10 cm thickness) and 4 column foundations with dimensions (0.3 * 0.3 meters length-width and 0.2 meters depth) with a resistance of no less than 150 kg/cm2 and a quantity of cement of 250 kg/m3 and the price. It includes: woodworking, pouring, compacting the concrete, immersing it in water, spraying before and after pouring, softening the pour, and doing everything necessary to finish the work perfectly according to the drawings, specifications, technical and manufacturing principles, conditions, instructions, and directives of the supervising engineer.</t>
    </r>
  </si>
  <si>
    <r>
      <rPr>
        <b/>
        <u/>
        <sz val="18"/>
        <rFont val="Calibri"/>
        <family val="2"/>
        <scheme val="minor"/>
      </rPr>
      <t>Stone breaking work</t>
    </r>
    <r>
      <rPr>
        <b/>
        <sz val="16"/>
        <rFont val="Calibri"/>
        <family val="2"/>
        <scheme val="minor"/>
      </rPr>
      <t xml:space="preserve">
Supply and implementation of aggregate under the latrine floor pouring 1 x 1 meter with a thickness of 10 cm. The “jam stones” must be clean from dust, clay, or any unwanted impurities, so that the mixing ratio is (1:3) to the gneiss and the ratio is 40% of the stone and 60% of the mixture, and do everything necessary to complete the work in accordance with the drawings, specifications, technical and manufacturing principles, conditions, instructions, and directives of the supervising engineer or his representative.</t>
    </r>
  </si>
  <si>
    <r>
      <rPr>
        <b/>
        <u/>
        <sz val="18"/>
        <rFont val="Calibri"/>
        <family val="2"/>
        <scheme val="minor"/>
      </rPr>
      <t>Leveling, excavation and backfilling works</t>
    </r>
    <r>
      <rPr>
        <b/>
        <sz val="16"/>
        <rFont val="Calibri"/>
        <family val="2"/>
        <scheme val="minor"/>
      </rPr>
      <t xml:space="preserve">
Leveling and removing any obstacles present at the implementation site with dimensions (1.2*1.2 meters for the latrines and 1.4*1.4 meters for the sewer pit) with a height of 10 cm, and removing the waste of building materials to the specified location according to the engineer’s directions. The price includes cleaning the project site from all dirt or any unwanted top soil, leveling the site, and excavating in all types of soil for the foundations of the latrine columns, 4 in size (0.3*0.3 meters, length-width and 0.2 meters in depth), and a sewage drainage pit “pit” with dimensions ( 1.2 * 1.2 meters, length-width and depth of not less than 1.5 metres) and the drainage pipe dimensions (1.5 * 0.12 meters, length-width and depth of not less than 0.2 meters and inclination of 1/100). The price includes backfilling and removing waste from the work site to the place it specifies. complete the work in accordance with the drawings, specifications, technical and manufacturing principles, conditions, instructions, and directives of the supervising engineer.</t>
    </r>
  </si>
  <si>
    <r>
      <rPr>
        <b/>
        <u/>
        <sz val="18"/>
        <rFont val="Calibri"/>
        <family val="2"/>
        <scheme val="minor"/>
      </rPr>
      <t>Carpentry works</t>
    </r>
    <r>
      <rPr>
        <b/>
        <u/>
        <sz val="16"/>
        <rFont val="Calibri"/>
        <family val="2"/>
        <scheme val="minor"/>
      </rPr>
      <t xml:space="preserve">
</t>
    </r>
    <r>
      <rPr>
        <b/>
        <sz val="16"/>
        <rFont val="Calibri"/>
        <family val="2"/>
        <scheme val="minor"/>
      </rPr>
      <t>Supply and installation of wood for the latrine structure as follows:
1- A wooden frame for the latrine walls, 2 in number. Each side contains 3 horizontal shutters, size (2.5*10 cm, 1 m long connected with 2 poles, size (7.5* 7.5 cm and 3 meters long) and the back side contains 3 horizontal shutters, size (2.5*10 cm, 1 meter length) according to the attached drawings.
2- A wooden frame for the latrine door containing 2 vertical shutters, size (2.5*10 cm, 2 m long), 3 horizontal shutters, size (2.5*10 cm, 1 m long), and 2 diagonal shutters, size (2.5*10 cm, 1.3 m long), with 3 installed hinges (10 cm), two metallic dead lock (Hedrab) (20 cm), one on the inside and the other on the outside, and a medium-sized brass lock.
3- Preparing a ceiling containing 2 shutters, size (2.5*10 cm, 1.4 m long) and 4 shutters, size (2.5*10 cm, 1 m length) according to the attached drawings.
All sizes must be exact so that they do not differ from one latrine to another, so that these pieces do not conflict during the assembly and installation of the latrine on site. The price includes 2-inch installation Domed Head Nails, along with filling any gaps between the wooden components, if any, and doing everything necessary to finish the item perfectly in accordance with For drawings, specifications, and instructions of the supervising engineer.</t>
    </r>
  </si>
  <si>
    <r>
      <rPr>
        <b/>
        <u/>
        <sz val="16"/>
        <rFont val="Calibri"/>
        <family val="2"/>
        <scheme val="minor"/>
      </rPr>
      <t>Installation, maintenance, and inspection of the wooden bathroom frame with metal zinc panels.</t>
    </r>
    <r>
      <rPr>
        <b/>
        <sz val="16"/>
        <rFont val="Calibri"/>
        <family val="2"/>
        <scheme val="minor"/>
      </rPr>
      <t xml:space="preserve">
- Installation of wood for the bathroom frame as follows:
1- Two wooden frames for the bathroom walls, each side containing three horizontal strips (2.5 x 10 cm and 1 m long) connected to two squares (7.5 x 7.5 cm and 3 m long). The back side contains three horizontal strips (2.5 x 10 cm and 1 m long), according to the attached drawings.
2- A wooden frame for the bathroom door containing 2 vertical strips measuring (2.5*10cm and 2m long), 3 horizontal strips measuring (2.5*10cm and 1m long), and 2 slanted strips measuring (2.5*10cm and 1.3m long), with the installation of 3 hinges (10cm), 2 locks (20cm), one from the inside and the other from the outside, and a medium-sized brass lock. 3- Preparing a ceiling containing two (2.5*10cm) slats measuring 1.4m long and four (2.5*10cm) slats measuring 1m long, according to the attached drawings.
All dimensions must be accurate so that they do not differ from one bathroom to another, and these pieces do not conflict during assembly and installation on-site. The price includes the installation of 2-inch Abu Kufieh nails, along with filling any gaps between the wooden components, if any.
- Installation of metal zinc panels
Installation of metal panels (corrugated white hangar zinc) for the ceiling, walls, and door.
- Installation of mosquito netting for the sides of the upper part of the bathroom.
</t>
    </r>
    <r>
      <rPr>
        <b/>
        <sz val="16"/>
        <color rgb="FFFF0000"/>
        <rFont val="Calibri"/>
        <family val="2"/>
        <scheme val="minor"/>
      </rPr>
      <t>The price includes replacing and installing any damaged wood, zinc panels, or mosquito netting with the same quality and specifications as the existing materials</t>
    </r>
    <r>
      <rPr>
        <b/>
        <sz val="16"/>
        <rFont val="Calibri"/>
        <family val="2"/>
        <scheme val="minor"/>
      </rPr>
      <t>. All necessary steps must be taken to complete the work to the best of our ability, in accordance with the drawings, specifications, technical and manufacturing principles, conditions, instructions, and directives of the supervising engineer.</t>
    </r>
  </si>
  <si>
    <t>No.</t>
  </si>
  <si>
    <t>تركيب وتركيب لوحات حديد على المواسير لطباعة شعارات المنظمة والمانح مقاس 50*40 سم لكل شعار ويشمل السعر طلائها باللون الابيض قبل طباعة الشعارات عليها وتثبيتها باللحام او البراغي ويجب اعتماد الكليشة قبل الطباعة من قبل المهندس المشرف</t>
  </si>
  <si>
    <t>Supply and fixed of an iron board for the logo of the organization and the donor, dim 50*40 cm, for every, then print them on the door. The sample and design must be approved by the supervising engineer.</t>
  </si>
  <si>
    <t>توريد وصب خرسانة عادية  (رتبة 15 , نسبة خلط 1:4:8) حول الأنابيب لتثبيتها في الأرض بأبعاد (0.3 * 0.3 * 0.3 م) ، يتم وضع أحجارجعم حجم متوسط وصغير حول الأنابيب بأبعاد (0.3 * 0.3 * 0.2 م) وذلك لضبط وتوزين الأنابيب قبل صب الخرسانة ، السعر شامل ضبط الرأسية باستخدام ميزان مائي ، كما هوموضح بالرسومات والمواصفات الفنية المرفقة وإرشادات المهندس</t>
  </si>
  <si>
    <t>Supply and pour plain concrete (class 15, mixing retio 1:4:8) around the pipes to fixed them at the ground (0.3*0.3*0.3 m), small &amp; medium rocks should be place around the pipes (0.3*0.3*0.2 m) befor casting the concrete, the price to include adjusting the verticality by spirit level, as shown in drawing, technical specification and  the engineer approval</t>
  </si>
  <si>
    <t>الحفر في أي نوع من أنواع التربة (الناعمة أو الصخرية) إلى منسوب التأسيس بأبعاد (0.3 * 0.3 * 0.5 م) السعر يشمل الحفر ، والتخلص من مخلفات الحفر خارج الموقع ،كما هوموضح بالرسومات والمواصفات الفنية المرفقة وإرشادات المهندس</t>
  </si>
  <si>
    <t>Excavation in any kind of soil (soft or rock) to the design level by dimensions (0.3*0.3*0.5 m) , the price to include backfill, compact and disposal the surplus material outsite, in accordance with the technical specification and the engineer approval</t>
  </si>
  <si>
    <r>
      <rPr>
        <b/>
        <u/>
        <sz val="18"/>
        <rFont val="Calibri"/>
        <family val="2"/>
        <scheme val="minor"/>
      </rPr>
      <t xml:space="preserve">Supply and install ( 100-w solar spotlight )
</t>
    </r>
    <r>
      <rPr>
        <b/>
        <sz val="16"/>
        <rFont val="Calibri"/>
        <family val="2"/>
        <scheme val="minor"/>
      </rPr>
      <t xml:space="preserve">
Technical Details 
Light Power : 100W
Light control : Automatically detect the day &amp; night
Working period : adjustable, depending in movement, the limit for detecting the movement is (6-10 m) 
Sensor : Doppler radar sensor
Working Time : 12Hrs, 2Hrs in rainy days
IP Rate : IP65
Exposure Area : no less than 120 Square
Manufacturing period : The date of manufacturing the lamps shouldn't exceed 5 months
Guarantee : from 6 months to 1 year for maintenance or replacing if there is any technical issue.
the price to include composition of the solar spotlight at pipe length of 5 m and fixed the connection point by 2 thick-steel joints , as shown in drawing, technical specification and the engineer approval</t>
    </r>
  </si>
  <si>
    <r>
      <rPr>
        <b/>
        <u/>
        <sz val="16"/>
        <color rgb="FFFF0000"/>
        <rFont val="Calibri"/>
        <family val="2"/>
        <scheme val="minor"/>
      </rPr>
      <t xml:space="preserve"> ملاحظات هامة </t>
    </r>
    <r>
      <rPr>
        <b/>
        <sz val="16"/>
        <rFont val="Calibri"/>
        <family val="2"/>
        <scheme val="minor"/>
      </rPr>
      <t xml:space="preserve">
1- اي تفاصيل لم تذكر او تتضمن في جداول الكميات ووضحت في الرسومات او طلبت من المهندس المشرف </t>
    </r>
    <r>
      <rPr>
        <b/>
        <sz val="16"/>
        <color indexed="8"/>
        <rFont val="Calibri"/>
        <family val="2"/>
        <scheme val="minor"/>
      </rPr>
      <t>تعتبر محملة على البنود والأسعار و ي</t>
    </r>
    <r>
      <rPr>
        <b/>
        <sz val="16"/>
        <rFont val="Calibri"/>
        <family val="2"/>
        <scheme val="minor"/>
      </rPr>
      <t>جب على المقاول تنفيذها</t>
    </r>
    <r>
      <rPr>
        <b/>
        <sz val="16"/>
        <color indexed="10"/>
        <rFont val="Calibri"/>
        <family val="2"/>
        <scheme val="minor"/>
      </rPr>
      <t xml:space="preserve">.
</t>
    </r>
    <r>
      <rPr>
        <b/>
        <sz val="16"/>
        <color indexed="8"/>
        <rFont val="Calibri"/>
        <family val="2"/>
        <scheme val="minor"/>
      </rPr>
      <t xml:space="preserve">2- يجب </t>
    </r>
    <r>
      <rPr>
        <b/>
        <sz val="16"/>
        <rFont val="Calibri"/>
        <family val="2"/>
        <scheme val="minor"/>
      </rPr>
      <t>طلب الموافقة المسبقة من المهندس المشرف على نوعية المواد ومطابقتها للشر</t>
    </r>
    <r>
      <rPr>
        <b/>
        <sz val="16"/>
        <color indexed="8"/>
        <rFont val="Calibri"/>
        <family val="2"/>
        <scheme val="minor"/>
      </rPr>
      <t>وط قبل التوريد</t>
    </r>
    <r>
      <rPr>
        <b/>
        <sz val="16"/>
        <rFont val="Calibri"/>
        <family val="2"/>
        <scheme val="minor"/>
      </rPr>
      <t xml:space="preserve">.
3- كلا اللغتين للبنود ملزمة للمقاول وسعر كل بند يشمل كل مايلزم لاتمام الغرض من البند وكافة متطلباته  </t>
    </r>
  </si>
  <si>
    <t>m³</t>
  </si>
  <si>
    <r>
      <rPr>
        <b/>
        <u/>
        <sz val="18"/>
        <rFont val="Calibri"/>
        <family val="2"/>
        <scheme val="minor"/>
      </rPr>
      <t xml:space="preserve">توريد وتركيب لمبات إضائة 100 وات تعمل بالطاقة الشمسية (بطارية ولوح منفصلين) </t>
    </r>
    <r>
      <rPr>
        <b/>
        <sz val="16"/>
        <rFont val="Calibri"/>
        <family val="2"/>
        <scheme val="minor"/>
      </rPr>
      <t xml:space="preserve">
التفاصيل التقنية
قوة الإضائة: 100 وات
التحكم بالإضاءة : تلقائي, تقوم اللمبة بالإضاءة خلال الليل وتتوقف اثناء النهار تلقائياً
قوة عمل الإضائة ليلاً : متغيرة بحسب وجود اشخاص حيث يتم التعرف على الحركة بين (6-10 متر)
حساس إضائة : حساس دوبلر
فترة الإضائة : 12 ساعة 
نوع الIP65 :  IP
مساحة الإضائة: لا تقل عن 120 متر مربع
فترة التصنيع: فترة التصنيع لا تتجاوز ال5 اشهر
الضمانة: ضمانة من 6 اشهر الى سنه للصيانة من أي خلل فني
السعر شامل جميع اعمال التوريد و تركيب اللمبات على عمود معدني بطول 5 م وتقوية مكان الاتصال بعدد 2 حلقات حديد جافي مجلفن كما هو موضح بالرسومات والمواصفات الفنية المرفقة وإرشادات المهندس</t>
    </r>
  </si>
  <si>
    <t>اعادة تأهيل واستبدال وتركيب واختبار وتجهيز أنابيب بولي إيثلين HDPE ضغط 16 بار حسب المواصفات القياسية الألمانية DIN-8074 وربطها بخطوط من بدايتها او نهايتها او كليهما و بشمل العمل القص والربط والتوصيل وكافه القطع الخاصه والحفر في اي نوع من التربة بعمق يتراوح من  1.6 متر والى 1 مترو إعادة الردم بتربه مناسبه بما في ذلك منطقة الأنبوب ( فرش و غطاء) و أبقاء الانابيب نظيفة اولا بأول وكل ما يلزم بحسب مخطط الشبكه والرسومات والمواصفات الفنية وتعليمات المهندس المشرف و بالاقطار التاليه :</t>
  </si>
  <si>
    <t>قطر 2.5 هنش</t>
  </si>
  <si>
    <t>قطر 2 هنش</t>
  </si>
  <si>
    <t>قطر 0.75 هنش</t>
  </si>
  <si>
    <t>تنفيذ غرف تفتيش مقاس داخلي (0.8*0.8) متر * ارتفاع 1 متر ،يشمل العمل الحفر و ازالة غرف التفتيش التالفه ومخلفاتها ان وجدت  والدك للارضيه و تنفيذ خرسانةعادية سماكة  10سم  لارضية الغرفه بمسافة لاتقل عن 20سم اسفل المحبس، و تبنى الغرفه من البلك 20*20*40سم  وتوريد و تركيب الغطاء من الحديد المحبب  سمك 3 مم ،وعمل التلبيس الاسمنتي من الداخل والخارج ، والردم حول الغرفة و عمل جميع مايلزم طبقا ًللرسومات والمواصفات وتعليمات المهندس المشرف</t>
  </si>
  <si>
    <t>ML</t>
  </si>
  <si>
    <t>Rehabilitation, replacement, installation, testing and preparation of HDPE polyethylene pipes with a pressure of 16 bar according to the German standard specifications DIN-8074 and connecting them to lines from their beginning or end or both. The work includes cutting, tying, connecting and all special parts and digging in any type of soil with a depth ranging from 1.6 meters to 1 meter. Backfilling with suitable soil including the pipe area (bedding and cover) and keeping the pipes clean from time to time and everything necessary according to the network plan, drawings, technical specifications and instructions of the supervising engineer and with the following diameters:</t>
  </si>
  <si>
    <t>Diameter 2.5 inches</t>
  </si>
  <si>
    <t>Diameter 2 inches</t>
  </si>
  <si>
    <t>Diameter 0.75 inches</t>
  </si>
  <si>
    <t>Implementation of inspection rooms with an internal size of (0.8*0.8) meters * a height of 1 meter. The work includes digging and removing damaged inspection rooms and their waste, if any, and laying the floor and implementing 10 cm thick regular concrete for the floor of the room with a distance of no less than 20 cm below the valve. The room is built from 20*20*40 cm blocks and supplying and installing the cover from 3 mm thick granulated iron, and making cement cladding from the inside and outside, filling around the room and doing everything necessary according to the drawings, specifications and instructions of the supervising engineer.</t>
  </si>
  <si>
    <t>إعادة تأهيل شبكة مياه حارة جباري في مديرية قعطبة - محافظة الضالع
Rehabilitation of the Jabari neighborhood water network in Qataba District - Al Dhalea Governorate</t>
  </si>
  <si>
    <t>Site leveling, excavation and backfilling works</t>
  </si>
  <si>
    <t>اعمال تسویة الموقع والحفر والردم</t>
  </si>
  <si>
    <t>Digging works :
In cubic metres: Excavation is carried out in any type of soil, including rocky soil,
at the appropriate depth and depth specified in the drawings and plans or
according to the instructions given in writing during the course of work. The
excavation is carried out so that the bottom of the drilling is horizontal on the
scale and sprinkled with water and your hand well. From collapse, draining the
water, if any, and lifting the waste and transporting it to the sites determined by
the authorities. The excavation is necessary for the pit stone with depth,
dimensions and specifications specified in the plans and drawings and according to the instructions of the supervisor engineer</t>
  </si>
  <si>
    <t>M3
متر مكعب</t>
  </si>
  <si>
    <t>Backfill works:
In cubic metres: Backfilling works inside the mound and walls with imported clean
soil or the excavation product with spraying and good tamping on layers not
exceeding 30 cm, the backfilling with spraying until obtaining cohesive soil without
harming the elements that were made. Implemented and implemented according
to the levels specified in the drawings, specifications and directives of the supervisor
engineer</t>
  </si>
  <si>
    <t>اعمال الردم :
بالمتر المكعب: اعمال الردم داخل المید والجدران بتربة نظیفة صالحة للردم مستورده او من ناتج الحفر مع
الرش والدك الجید على طبقات لا تزید عن ٣٠ سم ، حتى الحصول على تربة متماسكة مع عدم الإضرار
بالعناصر التي تم تنفیذھا وتنفذ بحسب المناسیب المحددة بالرسومات والمواصفات وتوجیھات المھندس المشرف.</t>
  </si>
  <si>
    <t>Building works</t>
  </si>
  <si>
    <t>اعمال المباني</t>
  </si>
  <si>
    <t>Cobble stone:
In cubic metres: Supply and implementation of ramming the piling with the normal
concrete mixture in a mixing ratio (4:3:1), with a depth of (30 cm) and a width of
(50 cm) on layers of (15) cm thickness, so that the concrete penetrates between
the pit stones, according to specifications and plans, and what is necessary and
according to instructions Supervising engineer.</t>
  </si>
  <si>
    <t>Square stone for Walls Foundations:
In cubic metres:Supplying and executing buildings with black basalt stone or
similar solid square stones with kohl. The walls of the chair are required with
cement mortar (4:1) (cement: sand) thickness (50) cm and height (60) cm with the
work of a prominent kohl dressing thickness of 2 cm horizontal and vertical For
the visible part of the foundation (40 cm beams cover) with regular spraying and
attention to the fold, the bonding of the construction and the pressing with it
painted with moisture-resistant paint according to the drawings and instructions of the supervising engineer</t>
  </si>
  <si>
    <t>utomatic Block Buildings:
In square meter: the supply and implementation of buildings with automatic
cement blocks for walls and peak dimensions (20 * 20 * 40) cm. The construction
is with cement mortar at the rate of 300 kg of cement per cubic meter of sand,
provided that the walls are completely straight, vertically and horizontally, with
appropriate interconnection between the blocks and spraying. For the required
period, according to the drawings, specifications and the instructions of the supervisor
engineer</t>
  </si>
  <si>
    <t>M2
متر مربع</t>
  </si>
  <si>
    <t>Concrete works</t>
  </si>
  <si>
    <t>اعمال الخرسانة</t>
  </si>
  <si>
    <t>Ordinary Concrete Flooring:
In cubic meter: Supply and implementation of ordinary concrete for floors
thickness of 10 cm with a resistance of not less than 200 kg / cm2 and the
amount of cement is not less than 300 kg / m3 with a layer of sable (broken black
stone) and the work is carried out according to the drawings and instructions of the supervisor engineer</t>
  </si>
  <si>
    <t>Reinforced Concrete Works for the Med bridges and beams:
In cubic meter: the supply and implementation of reinforced concrete using
Portland cement with a resistance of not less than 350 kg/cm2 at a rate of 7
cement bags per cubic meter. item, with the thickness and dimensions specified
in the drawings, specifications and instructions of the supervising engineer.</t>
  </si>
  <si>
    <t>Reinforced concrete for the lintel:
In cubic metres: Supply and implementation of reinforced concrete for the
thresholds of doors and windows, a thickness of 0.15 m and protruding from each
side of the windows and doors (10 cm) with iron work (2 @ 14 lower and 2 @ 14
upper) and with a resistance of not less than 350 kg / cm 2, including (wooding,
supplying, cutting and laying Iron in the right place, spraying and all that is
necessary in accordance with the drawings, specifications and instructions of the
supervising engineer</t>
  </si>
  <si>
    <t>خرسانة مسلحة للاعتاب:
بالمتر المكعب: تورید وتنفیذ خرسانة مسلحة للاعتاب الابواب والنوافذ سماكة ( ٠.١٥ )م وتبرز من كل جانب
٧ بالمتر @ ١٤ علوي) وكانات ٨ @ ١٤ سفلي و ٢ @ من جوانب النوافذ والابواب ( ١٠ سم) مع عمل حدید( ٢
وبمقاومة لاتقل عن ٣٥٠ كجم /سم ٢ وتشمل ( التخشیبة وتورید وقص ووضع الحدید في المكان المناسب
والرش وكل مایلزم طبقا للرسومات والمواصفات وتعلیمات المھندس المشرف</t>
  </si>
  <si>
    <t>Timber &amp; Concrete Roof :
In square meter: supply and installation of wooden roof consists of 4*6 inch (red
excellent quality wood) and the distance between the beams 30 cm at less and
12 mm thickness Plakash treated with anti-floor siligram and painted with varnish
from the inside in addition to the work of an insulating layer of exterior to ensure
the insulation of wood from the water ( Felt excellent quality ), metal net and then
a light reinforced concrete layer 5 , dia 8mm/m in both direction of thickness not
less than 10 cm and ensuring tendency of rain water drainage , the price include
finishing the work at it best according to the specification and instruction of the supervisor
engineer</t>
  </si>
  <si>
    <t>أعمال السقف الخشبي
تورید وتنفیذ سقف خشبي یتكون من مرابیع 4*6 انش (مرابیع خشب نوعیة ممتازة مستقیمة خالیة من العیوب) والمسافة بین المرابیع لاتزید عن ٣٠ سم وابلاكاش سماكة ١٢ ملم مع معالجتة بمادة السیلیجرام المضادة للارضة وطلائھا بمادة الورنیش من الجھة الداخلیة بالاضافة الى عمل طبقة عازلة من الجھة الخارجیة لضمان عزل الخشب من الماء (فلت نوعیة ممتازة ) مع شبك حدید ثم عمل طبقة خرسانیة مقاوم للرطوبة والاملاح تسلیح خفیف ٥ ابو ٨ ملم في الاتجاھین لاتقل عن ١٠ سم مع ضبط المیول لتصریف میاة الامطار بالمیول الموضحة بالرسومات وعمل كل مایلزم لانھاء العمل بحسب المواصفا ت والرسومات وتعلیمات المھندس المشرف</t>
  </si>
  <si>
    <t>Finishing Works</t>
  </si>
  <si>
    <t>أعمال التشطیبات</t>
  </si>
  <si>
    <t>Interior and External wall covering - Portland cement:
In square meter: Covering walls, walls, ceilings, lintels and letters using Portland
cement, including the splatter, the base layer and the final layer with cement
mortar (1:3). Sand: cement, making strings and deposits for the weight of the
coating with spraying three times a day and using the covering net in the areas
where buildings meet with concrete according to drawings, specifications and
instructions Supervising engineer</t>
  </si>
  <si>
    <t>تلبیس الجدران الداخلیة والخارجیة- اسمنت بورتلاندي :
بالمتر المربع: تلبیس الجدران والحوائط والاعتاب والحروف باستخدام الاسمنت البورتلاندي ویشمل الطرطشة
والطبقة الاساسیة مع (الھلسن) والطبقة النھائیة بالمونة الاسمنتیة ( ١:٣ ) رمل: اسمنت وعمل الاوتار والودع
لوزن التلبیس مع الرش ثلاث مرات یومیاً واستخدام شبك التلبیس في مناطق التقاء المباني بالخرسانة من الدخل
والخارج طبقا للرسومات والمواصفات وتعلیمات المھندس المشرف.</t>
  </si>
  <si>
    <t>Interior wall paint:
In square metres: Supply and implementation of first-class oil paint for walls,
consisting of an emulsion foundation face and three approved quality putty faces
with the necessary sandpaper after each face and three oil faces, each side being
darker in color ""increased concentration"" than the previous face, so that the last
face becomes flat and smooth. Supplying the necessary samples of all types
before commencing work for approval by the supervising engineer, and the
implementation must be carried out according to the work principles and the instructions of the supervisor engineer</t>
  </si>
  <si>
    <t>دھان الجدران الداخلیة :
بالمتر المربع: تورید وتنفیذ دھان زیتي درجة أولى للجدران مكون من وجھ تأسیس أملشن وثلاثة أوجھ معجون
من نوعیة معتمدة مع الصنفرة اللازمة بعد كل وجھ وثلاثة أوجھ زیتي یكون كل وجھ أغمق لوناً "زیادة
التركیز" من الوجھ السابق ولیصبح الوجھ الأخیر مستویاً وناعماً ویجب تورید العینات اللازمة لجمیع الأنواع
قبل الشروع في العمل لاعتمادھا من قبل المھندس المشرف ویجب أن یتم التنفیذ بحسب أصول العمل وتعلیمات
المھندس المشرف.</t>
  </si>
  <si>
    <t>Exterior wall paint:
In square meter: Supplying and implementing granular (American spray) paint that
is resistant to moisture and external factors for walls, consisting of a base surface
and three sides of paint, with the establishment and donor logos placed on the
outer walls of 1 meter x 1.5 meters and all that is necessary according to the
drawings, specifications and instructions of the supervising engineer.</t>
  </si>
  <si>
    <t>دھان املشن للجدران الخارجیة :
بالمتر المربع: تورید وتنفیذ دھان املشن محبب (رشة امریكي) مقاوم للرطوبة والعوامل الخارجیة للجدران
مكون من وجھ اساس وثلاثة أوجھ دھان مع وضع شعارات المؤسسة والمانح على الجدران الخارجیة بمقاس
١متر* ١.٥ متر وجمیع ما یلزم طبقا للرسومات والمواصفات وتعلیمات المھندس المشرف .</t>
  </si>
  <si>
    <t>Varnish paint work
In square meter: Supplying and installation red varnish paint for the wooden roof
of the building The work includes: cleaning and polishing the wooden (plate &amp;
beams) then filled with paste as necessary one layer basic and three other faces
according to the specifications and instructions of the supervisor engineer.</t>
  </si>
  <si>
    <t>اعمال دھان ورنیش للسقف الخشبي :
تورید وتنفیذ دھان ورنیش احمر او دم الغزال للسقف الخشبي من الداخل في الفصول للابلكاش والمرابیع العمل
یشمل : الصنفره الجیده للاخشاب وتنظیفھا وتصفیتھا جیدا ثم تعبئتھا بالمعجون ان لزم الامر وعمل وجھ اساس
یلیھا ثلاثھ اوجھ اخرى طبقا للمواصفات وتعلیمات وتوجیھات المھندس المشرف</t>
  </si>
  <si>
    <t>Mosaico tiles 25*25 cm with automatic marble breaking:
In square meter: the supply and implementation of mosaic tiles 25 * 25 cm,
thickness 2.5 cm, with automatic marble breaking and includes a mattress of
Helsin under it and placed on a cement mortar with a ratio of 1:3 Sand: cement
with the joints impregnated with white cement according to the drawings,
specifications and instructions of the supervising engineer.</t>
  </si>
  <si>
    <t>بلاط موزایكو 25*25 سم من كسر الرخام اوتوماتیكي
بالمتر المربع: تورید وتنفیذ بلاط موزایكو  25*25 سم وسمك ٢.٥ سم بكسر الرخام اوتوماتیكي ویشمل فرشة
من الھلسن تحته ویوضع على مونة اسمنتیة بنسبة ١:٣ رمل : اسمنت مع تشریب الفواصل بالاسمنت الابیض
طبقا للرسومات والمواصفات وتعلیمات المھندس المشرف</t>
  </si>
  <si>
    <t>Skirting Tiles :
Supply and apply Ceramic skirts (10cm*40cm*2cm), beveled from one of the
edges (industrial rinse) for the classess, and where necessary according to the
drawings shown and with the approval of the provided samples before delivery
and the price includes:
- Scrapping behind the insoles in walls or concrete and cleaning.
- Cement mortar with mixing ratios (1:3), in order to install and paste the insole.
- Wet with white cement mortar and fill joints well.
- The final treatment of the final surface and heavy spraying with water and the
price includes all the work of cleaning and finishing and delivery of work to the
fullest according to specifications and drawings and the instructions of the supervisor
engineer</t>
  </si>
  <si>
    <t>أعمال الوزرات السیرامیك:
بالمتر الطولي: تورید وتركیب وزرات سیرامیك مقاس ( 10*40*2 سم) مشطوفة من احد الحروف (شطفة
صناعیة)، وذلك للفصول وحیثما یلزم بحسب ما تبینه الرسومات مع إعتماد العینات قبل التورید والثمن یشمل:
- التخشین اللأزم خلف النعلات في الجدران أو الخرسانة والتنظیف.
- عمل مونة أسمنتیة بنسب خلط ( ٣:١ ) ،وذلك لتركیب ولصق النعلات.
- الترویب بمونة الأسمنت الأبیض وتعبئة الفواصل جیداً.
- الرش بالماء كما یشمل الثمن جمیع أعمال التنظیف والتشطیب وتسلیم العمل على اكمل وجھ بحسب
المواصفات والرسومات وتعلیمات المھندس المشرف.</t>
  </si>
  <si>
    <t>L.M
متر طولي</t>
  </si>
  <si>
    <t>Pier Around The Building</t>
  </si>
  <si>
    <t>رصیف حول المبنى</t>
  </si>
  <si>
    <t>Sidewalk Around the Building:
In square meter: Supply and implementation of a sidewalk around the building with
a width of 1 m for the front sidewalk and 0.8 m for the other side. The work
includes the following: -
- Excavation for the foundation and Building the foundation of the square black stone.
- Level the pavement floor and backfill with your good dad sprinkler.
- Pour regular concrete and stone layer with 10cm thickness at less under the tile.
- 5 cm layer of sand.
- Mosaico sidewalk tiles (25 x 25 x 2.5 cm) with use the curbs or border
up to 45 cm and cement mortar and making expansion joints every 3 m.
- Drip and spray for the necessary duration.
implementation all works according to the specifications and instructions of the
supervising engineer. The price also includes all that is necessary to complete the work</t>
  </si>
  <si>
    <t>Mosaic Staircase for Entrances:
Supplying and constructing a mosaic staircase for entrances with a thickness of
(3 cm), a width of the sleeper (32 cm), and the upright (15 cm) as follows:
- A layer of broken stone (10 cm thick).
- Ordinary concrete with square stone buildings for stairs.
- The standing and sleeping staircase of mosaics is one piece with 1.2 long meter
for each one and according to the level of the sidewalk with the seasons, with
doing everything necessary to finish the item in accordance with the drawings,
specifications, work principles and the instructions of the supervising engineer.</t>
  </si>
  <si>
    <t>درج مزایكو للمداخل
تورید وانشاء درج مزایكو للمداخل بسمك ( ٣سم) وبعرض النائمة ( ٣٢ سم) والقائمة ( ١٥ سم) كالاتي:
- طبقة كسرحجر سمك ( ١٠ سم).
- خرسانة عادیة مع مباني حجر مربوع للدرج.
- الدرج القائم والنائم من الموازیكو قطعھ واحدة حسب منسوب الرصیف مع الفصول وبطول ١.٢ م للدرجة
مع عمل كل ما یلزم لانھاء البند طبقاً للرسومات والمواصفات واصول العمل وتعلیمات المھندس المشرف .</t>
  </si>
  <si>
    <t>Doors and Wondows Works</t>
  </si>
  <si>
    <t>أعمال الأبواب والنوافذ</t>
  </si>
  <si>
    <t>aluminum windows:
In square meters: Supply and installation of aluminum windows, color according
to drawings, excellent quality and approved with glass thickness of 6 mm. The
price includes rings and hinges size (4 * 4 cm), handles, staples, netting, all the
hardware and all that is needed to finish the work according to the drawings and
specifications and according to the approved samples and specifications and the
instructions of the supervisor engineer.</t>
  </si>
  <si>
    <t>نوافذ المنیوم:
بالمتر المربع: تورید وتركیب نوافذ من الألمنیوم واللون بحسب الرسومات نوعیة ممتازة ومعتمدة مع الزجاج
٤سم) والمقابض والربلات والشبك التل وجمیع * سمك ٦مم والثمن یشمل الحلوق والمفصلات مقاس ( ٤
الخردوات وجمیع ما یلزم لإنھاء العمل طبقاً للرسومات والمواصفات وبحسب العینات المعتمدة والمواصفات
وتعلیمات المھندس المشرف.</t>
  </si>
  <si>
    <t>Window protection nets:
In square meter: Supply and implementation of iron grille for windows from empty
iron grilles of 16 mm x 16 mm every 15 cm in both directions, with the addition of
a dimin grille and an angled iron frame of 1.5", and it includes fire-resistant antirust
paint on three sides and then painting in the required color on two sides
according to drawings, specifications and instructions supervising engineer.</t>
  </si>
  <si>
    <t>شبك حمایة للنوافذ:
بالمتر المربع: تورید وتنفیذ شبك حدیدي للنوافذ من مصبعات حدید خاوي مقاس 16*16 ملم كل 15 سم في
الإتجاھین مع إ ضافة شبك دیمن وإطار شلمان حدید زاویة مقاس ١.٥ " ویشمل الدھان الناري المانع للصدأ
ثلاثة أوجھ ثم الدھان باللون المطلوب وجھین طبقاً للرسومات والمواصفات وتعلیمات المھندس المشرف</t>
  </si>
  <si>
    <t>Stack iron doors:
In square metres: Supply and installation iron doors consist of tube 5 cm x 2.5
cm and a thickness of 1.25 mm and steel frame with the same width of the door
thickness of 5 cm of hollow tube. with Shalman frame for door 5 cm*5 cm and 5
mm thickness, the hinges are not less than three with a closing includes paint antirust
and final paint, and all that is needed to finish the work according to the
drawings, specifications and instructions of the supervising engineer.</t>
  </si>
  <si>
    <t>ابواب حدید رص:
بالمترالمربع : ابواب حدید رص مجلفن درفة واحدة مع الحلق بعرض الجدار وسمك ٥سم من الحدید المفرغ
واطار شلمان ٥سم * ٥سم وسمك ٥ ملم والمرابیع الخاوي الداخلیة ٢.٥ سم * ٥سم بسمك ١.٢٥ ملم
والمفصلات ابو ٣٠ منقوش لاتقل عن ثلاث مع اقفالھ وجمیع خردواتھ ویثبت الباب بثلاث تثبیتات على الاقل
والتنظیف الجید بجلخ لازالة اثار اللحام ویشمل الدھان المانع للصدى بعد الصنفرة ودھنھ بالدھان الزیتي
المناسب وجمیع ما یلزم لإنھاء الاعمال طبقاً للرسومات والمواصفات وتعلیمات المھندس المشرف.</t>
  </si>
  <si>
    <t>Electrical Works</t>
  </si>
  <si>
    <t>الأعمال الكھربائیة</t>
  </si>
  <si>
    <t>Lighting works inside the class room:
In number: Supply and installation of single long light bar with base, 4 foot (20
watts economical type, snow light) with installation all accessories (two colors
heat wires (red and black) with capacity of each wire is 16 AWG, flexible pipes
and plastic pipes, switch of single key, circle plastic box should place in the
ceiling with using appropriate cover and also iron box which should place inside
the wall with fixing by using screws and clips needed to complete the work and
chain for suspension) under the instruction of the supervisor engineer.</t>
  </si>
  <si>
    <t>اعمال الانارة داخل الفصول
بالعدد: تورید وتركیب أمیال مفرد كبیر، ٤ قدم مع القاعدة ( ٢٠ وات إقتصادي، إضاءة ثلجیة) مع تركیب كل
المستلزمات من أسلاك حراریة لونین (أحمر وأسود) سعة السلك الواحد ١٦ أویج وبیبات حنجور وأخرى
بلاستیكیة ومفتاح ذو طرقة وعلبة دائریة بلاستیكیة توضع في السقف مع الغطاء المناسب وأخرى حدیدیة یجب
وضعھا داخل الجدار مع الثتبیث بإستخدام المسامیر والكلیبات اللازمة لإنجاز العمل وسلاسل للتعلیق وبحسب
تعلیمات المھندس المشرف.</t>
  </si>
  <si>
    <t>NO
عدد</t>
  </si>
  <si>
    <t>13 amp power outlet:
In number: Supplying and installing a 13-amp power outlet installed inside the wall
with all supplies, including plastic (PVC) pipes, making cans and their covers, and
fixing them with screws and wires from the point to the distribution panel and all
that is needed to complete the work and the price includes all installations
according to technical principles and according to the instructions of the supervising engineer</t>
  </si>
  <si>
    <t>Distribution panel
In number: the supply, installation, testing and operation of a distribution panel
(drum) with 2 main breaker of 32 amps for each room breaker, 6 lines of excellent
quality, and the price includes all installations according to technical principles
and according to the instructions of the supervising engineer.</t>
  </si>
  <si>
    <t>L.S
مقطوعية</t>
  </si>
  <si>
    <t>Other Works</t>
  </si>
  <si>
    <t>اعمال آخرى</t>
  </si>
  <si>
    <t>Rainwater Drainage Pipes
In length meters: Supply and installation of plastic pipes (upvc) High pressure 4
inchs and ends fix in the walls every 1 m at less by iron clip and at the end of the
pipe install elbow above the ground about 3 cm for draining rain water dimater 4
inch, the price inculding every things to finsh the work according the drawings,
specifications and instructions of the supervising engineer.</t>
  </si>
  <si>
    <t>مواسیر تصریف میاة الامطار
بالمتر الطولي: تورید وتركیب مواسیر قطر ٤ھنش بلاستیك (UPVC) ضغط لتصریف میاه الأمطار من السطح الى الخارج والتثبیت على الجدران بكلیبات حدیدیة بمسافة كل ١ متر على الاقل وان تنتھي بكوع ٤
ھنش یرتفع من سطح الارض ب ٣ سم لتصریف میاه الامطار والثمن یشمل كل ما یلزم لإنھاء وتشطیب العمل
وتسلیمة على أكمل وجھ وبحسب تعلیمات المھندس المشرف .</t>
  </si>
  <si>
    <t>Fiberglass Boards:
In number: the supply and implementation of Malaysian white boards with
dimensions of 2.4 meters in width, 1.2 meters in height and 90 cm in height from
the room’s floor with an aluminum frame and a pens holder with white board pens
and eraser. The item includes good installation and all that is needed to finish the
work and according to the principles of work and the instructions of the supervisor
engineer</t>
  </si>
  <si>
    <t>سبورات فایبرجلاس:
بالعدد: تورید وتنفیذ سبورات بیضاء مالیزي بابعاد عرض ٢.٤ متر وارتفاع ١.٢ متر وترتفع ٩٠ سم عن
ارض الغرفة مع اطار المنیوم وحامل اقلام مع أقلام سبورة بیضاء ومساحھ بترولیة ویشمل البند التثبیت الجید
وكل ما یلزم لانھاء العمل وبحسب اصول العمل و تعلیمات المھندس المشرف .</t>
  </si>
  <si>
    <t>Wicker Wooden Belt:
In length meters: Supply and install wooden belt Swaidi type (10) cm high two
layer one fixed 0.8 m from the tile level and the other 2.2 m from the tile level with
the same used material with the painting and fixing and complete the works
according to the specification and instructions of the supervisor engineer.</t>
  </si>
  <si>
    <t>Marble Identification Board for the Project:
In number: Supply and installation of a marble nameplate for the project with
dimensions (100 * 70 * 5 cm). The work includes installation and fixing well using
a frame of iron trowels and all that is needed to finish the item with the
dimensions shown in the drawings and specifications and according to the
instructions of the supervising engineer</t>
  </si>
  <si>
    <t>لوحة تعریفیة رخامیة للمشروع :
بالعدد: تورید وتركیب لوحة اسمیة رخامیة للمشروع بأبعاد (100*70*5 سم ) والعمل یشمل التركیب والتثبیت جیدا باستخدام اطار من الشلمانات الحدید وجمیع ما یلزم لإنھاء البند بالأبعاد الموضحة بالرسومات
والمواصفات وبحسب تعلیمات المھندس المشرف.</t>
  </si>
  <si>
    <t>Supply and install water points in IDPs sites, where each point consists of the following:
1 plastic water tank, three layers, capacity of 2000 liters
0,5 plastic pipe, 0.75 inch, 1/2 pressure, length 3 meters, quality (hot and cold)
1 iron main water valve 0.75 inch
2 plastic triangles 0.75
2 plastic knees 90 degrees
1 small can plastic pipe glue
3 Pettrit connections to connection the water taps
2 Tab (Shlichan) for pipes and taps
Chain length 5 meters medium size to fix the tank
The price to include all the necessary works to finish the item according the technical specifications and drawings</t>
  </si>
  <si>
    <t>اعمال نقاط المياه
توريد وتركيب نقاط مياه في مواقع النازحين حيث تتكون كل نقطة من التالي:
عدد 1 خزان مياه بلاستيك ثلاث طبقات سعة 2000 لتر
عدد 0.5 ماسورة بلاستيك 0.75 هنش, 1/2 ضغط , طول 3 متر نوعية (حار وبارد) 
عدد 1 محبس رئيسي حديد 0.75 هنش
عدد 2 مثلوث بلاستيك 0.75
عدد 2 ركب بلاستيك 90 درجة  
عدد 1 علبه صغيرغراء مواسير بلاستيك
عدد 3 وصله بتريت لتركيب حنفيات المياه
عدد 2 تيب (شليشان) للمواسير والحنفيات
سلسلة طول 5 متر حجم وسط لتثبيت الخزان
يشمل السعر جميع الأعمال اللازمة لإنهاء البند طبقاً للمواصفات الفنية والرسومات المرفقة</t>
  </si>
  <si>
    <t>عدد / No</t>
  </si>
  <si>
    <t>Supply water taps 0.75 inch, with lock hole</t>
  </si>
  <si>
    <t xml:space="preserve">توريد حنفيات مياه 0.75 هنش, ابو قفل </t>
  </si>
  <si>
    <t>Supplying small size brass locks for taps</t>
  </si>
  <si>
    <t>توريد اقفال نحاس حجم صغير للحنفيات</t>
  </si>
  <si>
    <t>Supply and install iron bases with dimensions of 1.3 * 1.3 meters and 1.0 meter-height, the iron section used as follow:
- Frame is L-section (Dim. 2 inch, 5 mm-thick),
- Main support L-section (Dim. 1.5 inch, 5 mm-thick),
- Lateral support rectangular-section
( Width 1.5 inch, 4 mm-thick),
- Base legs un-solid pipes (1.5 inch diameter, 5 mm-thick),
all the base sections will be coated by one layer of a primer paint and one layer of a blue paint resistant to climatic conditions,
the legs of the bases will fixed by plain concrete (grade 15, mixing ratio 1:4:8, strength 15 MPa) with dimensions (0.2 * 0.3 * 0.3 m) the price to include the excavation at any kind of soil in the place of the bases legs with dimensions (0.2 * 0.3 * 0.3 m),
more details in the technical specification and drawing</t>
  </si>
  <si>
    <r>
      <rPr>
        <b/>
        <u/>
        <sz val="16"/>
        <color rgb="FFFF0000"/>
        <rFont val="Calibri"/>
        <family val="2"/>
        <scheme val="minor"/>
      </rPr>
      <t>IMPORTANT NOTES</t>
    </r>
    <r>
      <rPr>
        <b/>
        <sz val="16"/>
        <rFont val="Calibri"/>
        <family val="2"/>
        <scheme val="minor"/>
      </rPr>
      <t xml:space="preserve">
1-</t>
    </r>
    <r>
      <rPr>
        <b/>
        <sz val="16"/>
        <color indexed="8"/>
        <rFont val="Calibri"/>
        <family val="2"/>
        <scheme val="minor"/>
      </rPr>
      <t xml:space="preserve"> All details required in Drawings are deemed included in items and costs, even not mentioned in BOQ.</t>
    </r>
    <r>
      <rPr>
        <b/>
        <sz val="16"/>
        <color indexed="10"/>
        <rFont val="Calibri"/>
        <family val="2"/>
        <scheme val="minor"/>
      </rPr>
      <t xml:space="preserve">
</t>
    </r>
    <r>
      <rPr>
        <b/>
        <sz val="16"/>
        <color indexed="8"/>
        <rFont val="Calibri"/>
        <family val="2"/>
        <scheme val="minor"/>
      </rPr>
      <t>2-</t>
    </r>
    <r>
      <rPr>
        <b/>
        <sz val="16"/>
        <color indexed="10"/>
        <rFont val="Calibri"/>
        <family val="2"/>
        <scheme val="minor"/>
      </rPr>
      <t xml:space="preserve"> </t>
    </r>
    <r>
      <rPr>
        <b/>
        <sz val="16"/>
        <rFont val="Calibri"/>
        <family val="2"/>
        <scheme val="minor"/>
      </rPr>
      <t>Prior to work, samples must be approved by Deem engineer. 
3- The works shall be carried out as per design or as instructions by</t>
    </r>
    <r>
      <rPr>
        <b/>
        <sz val="16"/>
        <color indexed="8"/>
        <rFont val="Calibri"/>
        <family val="2"/>
        <scheme val="minor"/>
      </rPr>
      <t xml:space="preserve"> Deem</t>
    </r>
    <r>
      <rPr>
        <b/>
        <sz val="16"/>
        <color indexed="10"/>
        <rFont val="Calibri"/>
        <family val="2"/>
        <scheme val="minor"/>
      </rPr>
      <t xml:space="preserve"> </t>
    </r>
    <r>
      <rPr>
        <b/>
        <sz val="16"/>
        <rFont val="Calibri"/>
        <family val="2"/>
        <scheme val="minor"/>
      </rPr>
      <t xml:space="preserve"> engineer.</t>
    </r>
  </si>
  <si>
    <r>
      <rPr>
        <b/>
        <u/>
        <sz val="16"/>
        <color rgb="FFFF0000"/>
        <rFont val="Calibri"/>
        <family val="2"/>
        <scheme val="minor"/>
      </rPr>
      <t>IMPORTANT NOTES</t>
    </r>
    <r>
      <rPr>
        <b/>
        <sz val="16"/>
        <rFont val="Calibri"/>
        <family val="2"/>
        <scheme val="minor"/>
      </rPr>
      <t xml:space="preserve">
1-</t>
    </r>
    <r>
      <rPr>
        <b/>
        <sz val="16"/>
        <color indexed="8"/>
        <rFont val="Calibri"/>
        <family val="2"/>
        <scheme val="minor"/>
      </rPr>
      <t xml:space="preserve"> All details required in Drawings are deemed included in items and costs, even not mentioned in BOQ.</t>
    </r>
    <r>
      <rPr>
        <b/>
        <sz val="16"/>
        <color indexed="10"/>
        <rFont val="Calibri"/>
        <family val="2"/>
        <scheme val="minor"/>
      </rPr>
      <t xml:space="preserve">
</t>
    </r>
    <r>
      <rPr>
        <b/>
        <sz val="16"/>
        <color indexed="8"/>
        <rFont val="Calibri"/>
        <family val="2"/>
        <scheme val="minor"/>
      </rPr>
      <t>2-</t>
    </r>
    <r>
      <rPr>
        <b/>
        <sz val="16"/>
        <color indexed="10"/>
        <rFont val="Calibri"/>
        <family val="2"/>
        <scheme val="minor"/>
      </rPr>
      <t xml:space="preserve"> </t>
    </r>
    <r>
      <rPr>
        <b/>
        <sz val="16"/>
        <rFont val="Calibri"/>
        <family val="2"/>
        <scheme val="minor"/>
      </rPr>
      <t>Prior to work, samples must be approved by Deem engineer. 
3- The works shall be carried out as per design or as instructions by</t>
    </r>
    <r>
      <rPr>
        <b/>
        <sz val="16"/>
        <color indexed="8"/>
        <rFont val="Calibri"/>
        <family val="2"/>
        <scheme val="minor"/>
      </rPr>
      <t xml:space="preserve"> Deem</t>
    </r>
    <r>
      <rPr>
        <b/>
        <sz val="16"/>
        <rFont val="Calibri"/>
        <family val="2"/>
        <scheme val="minor"/>
      </rPr>
      <t xml:space="preserve"> engineer.</t>
    </r>
  </si>
  <si>
    <t>تركيب نقاط مياه في مواقع النازحين مديرية قعطبة - محافظة الضالع
Installing water points in the IDPs sites in Qataba District - Al Dhalea Governorate</t>
  </si>
  <si>
    <t>Purchase and supply of hand shovels with iron-handle.</t>
  </si>
  <si>
    <t>شراء و توريد كريكات بمقبض حديد.</t>
  </si>
  <si>
    <t>Purchase and supply of hand spades with iron handle.</t>
  </si>
  <si>
    <t>شراء و توريد مجارف يدوية بمقبض حديد.</t>
  </si>
  <si>
    <t>Purchase and supply of high quality black plastic pails (0.01 m³).</t>
  </si>
  <si>
    <t>شراء و توريد سطول بلاستيك اسود 0.01 م3 جودة ممتازة.</t>
  </si>
  <si>
    <t xml:space="preserve">Purchase and supply of hand scrapers with iron handle. </t>
  </si>
  <si>
    <t>شراء و توريد مجرفة أشجار (مبخش) يدوي بمقبض حديد.</t>
  </si>
  <si>
    <t>Purchase and supply of a wheelbarrow for transporting materials.</t>
  </si>
  <si>
    <t>شراء و توريد عربة يد لنقل المواد, نوعية ممتازة الدرع او مايماثلها</t>
  </si>
  <si>
    <t>Purchase and supply of a pickaxe  with a local baton.</t>
  </si>
  <si>
    <t>شراء و توريد محفر تراب (فاروع) جنبين مع هراوة محلي.</t>
  </si>
  <si>
    <t>Purchase and supply Medium sized plumbing pan</t>
  </si>
  <si>
    <t>شراء و توريد بانة سباكة متوسطة الحجم</t>
  </si>
  <si>
    <t>Purchase and supply Safety hats</t>
  </si>
  <si>
    <t xml:space="preserve"> شراء و توريد قبعات سلامه</t>
  </si>
  <si>
    <t>Purchase and supply Hand brooms</t>
  </si>
  <si>
    <t>شراء و توريد مكانس يد (تنظيف شوارع) رأس خشن</t>
  </si>
  <si>
    <t>Purchase and supply Safety jacket</t>
  </si>
  <si>
    <t>Purchase and supply Safety boots</t>
  </si>
  <si>
    <t>شراء و توريد جزمات سلامه</t>
  </si>
  <si>
    <t>Purchase and supply masks filter</t>
  </si>
  <si>
    <t>شراء و توريد كمامات فلتر</t>
  </si>
  <si>
    <t>Purchase and supply Trash bags</t>
  </si>
  <si>
    <t>Purchase and supply of rubber gloves.</t>
  </si>
  <si>
    <t>NO.</t>
  </si>
  <si>
    <t>توريد وتركيب واختبار وتجهيز مواسير صرف صحي ضغط عالي بلاستيك و يشمل العمل القص والربط والتوصيل وكافه وصلات الربط اللازمة, حيث يشمل الربط:
 1- توصيل مواسير الخط الرئيسي 6 هنش بالبيارات المركزية المتواجدة في الموقع
 2- توصيل مواسير الخطوط الفرعية من الحمامات الى غرف التفتيش
وعمل كل ما يلزم بحسب مخطط الشبكه والرسومات والمواصفات الفنية وتعليمات المهندس المشرف و بالاقطار والسماكات التاليه :</t>
  </si>
  <si>
    <t>قطر 6 هنش, سماكة 4 مم</t>
  </si>
  <si>
    <t>قطر 4 هنش, سماكة 2 مم</t>
  </si>
  <si>
    <t>Diameter 4 inches, 2mm thick</t>
  </si>
  <si>
    <t>Diameter 6 inches, 4mm thick</t>
  </si>
  <si>
    <t>تنفيذ غرف تفتيش مقاس داخلي (0.8*0.8) متر * ارتفاع 1 متر ،يشمل العمل الحفر وتسوية الارضية و تنفيذ خرسانةعادية سماكة  10سم  لارضية الغرفه ، و تبنى الغرفه من البلك 20*20*40سم  وتوريد و تركيب الغطاء من الحديد المحبب  سمك 3 مم ،وعمل تلابيس اسمنتية من الداخل والخارج مع الخلط بمادة السيكا ، والطلاء بلون ابيض مقاوم للرطوبة و عمل جميع مايلزم طبقا ًللرسومات والمواصفات وتعليمات المهندس المشرف</t>
  </si>
  <si>
    <t>Implementation of inspection rooms with an internal size of (0.8*0.8) meters * a height of 1 meter. The work includes digging and removing damaged inspection rooms and their waste, if any, and laying the floor and implementing 10 cm thick regular concrete for the floor of the room.
The room is built from 20*20*40 cm blocks and supplying and installing the cover from 3 mm thick granulated iron, and making cement cladding from the inside and outside, painting by anti-moisture painting and doing everything necessary according to the drawings, specifications and instructions of the supervising engineer.</t>
  </si>
  <si>
    <t>Installation, testing and preparation of high pressure plastic pipes and connecting them, the work includes cutting, tying, connecting and all  required connecting parts, the network will connected as following:
1- Connect the main line by the inspection rooms
2- Connect the sub-lines from the baths to the inspection rooms
and doing everything necessary according to the network plan, drawings, technical specifications and instructions of the supervising engineer and with the following diameters:</t>
  </si>
  <si>
    <t>مباني بلك اوتوماتیكي :
 بالمتر المربع : تورید وتنفیذ مباني بلك أسمنتي  أوتوماتیكي للجدران والذروة ابعاده ( 20*20*40سم)
ویكون البناء بالمونة الأسمنتیة بنسبة ٣٠٠ كجم أسمنت لكل متر مكعب من الرمل وعلى ان تكون الجدران
باستقامة تامة راسیاً وأفقیاً مع عمل الترابط المناسب بین البلك مع الرش للمدة المطلوبة، طبقاً للرسومات
والمواصفات وتعلیمات المھندس المشرف</t>
  </si>
  <si>
    <t>أعمال الحفر :
بالمتر المكعب: یتم الحفر في أي نوع من أنواع التربة بما في ذلك التربة الصخریة وبالعمق والمناسب المحددة
بالرسومات والمخططات أو بحسب التعلیمات المعطاة كتابةً أثناء سیر العمل ویتم الحفر بحیث یكون قاع الحفر أفقیاً على المیزان ویرش بالماء ویدك جیداً، ویشمل السعر السند لجوانب الحفر لغرض حمایتھا من الانھیار ونزح المیاه إن وجدت ورفع المخلفات ونقلھا الى المواقع التي تحددھا السلطات .ویكون الحفر لزوم حجر الجعم بالعمق والأبعاد والمواصفات المحددة بالمخططات والرسومات ووفقاً لتعلیمات المھندس المشرف.</t>
  </si>
  <si>
    <t>Aluminum Doors: 
Supply and installation of aluminum doors, size (2*0.8) m and size (2*1) Mutaseer Saudi, white color, section 4*6 cm, with white aluminum sheet, with all accessories, such as locks, hinges, and everything necessary to implement the item in the best possible way, according to the drawings, specifications, and instructions of the supervising engineer (all accessories must be approved before supply). The price includes the work and all accessories.</t>
  </si>
  <si>
    <t>الاعمال الصحية</t>
  </si>
  <si>
    <t>Sanitation Works</t>
  </si>
  <si>
    <t xml:space="preserve">oriental Arabic toilet :
In number: Supply and installation of an oriental Arabic toilet in the desired color, with the parcel box, and all water connections (valves, ablution widgets, pipes, taps, aroma elbows), the price include all the works of drainage system network (high pressure plastic pipes of 4 inch diameter), with the connecting to the nearest inspection chamber, all the materials and works are first class specifications and according to the instructions of the supervising engineer. </t>
  </si>
  <si>
    <t xml:space="preserve">مرحاض عربي (شرقي):
بالعدد: توريد وتركيب مرحاض عربي شرقي ذات جودة باللون المطلوب، مع صندوق الطرد وجميع توصيلات الماء من (محابس وشطافات وليات ،وحنفيات -كوع ريحة) ، والصرف (مواسير بلاستيك ضغط عالي قطر 4 هنش )حتى أقرب غرفة تفتيش ، طبقاً للمواصفات، وتعليمات المهندس المشرف.  </t>
  </si>
  <si>
    <t>حنفيات كروم 1/2 انش مع شطاف وضوء و محبس:
بالعدد: توريد وتركيب واختبار وتشغيل حنفي كروم 1/2 هنش منفصل وكذلك شطاف وضوء مع محبس ايطالي (نوعية ممتازة ومعتمدة). والثمن يشمل توريد وتركيب أي ملحقات او اكسسوارات مطلوبة (مواسير بلاستيك نوع نبرو، اكواع، توصيلات،خراطيم، محابس دفن ايطالي، الخ) ذات جودة عالية. لربط الحنفي والشطاف بشبكة تغذية المياة ، كما يشمل العمل التكسيرواصلاح اي أضرارناتجة عن عملية التركيب، وعمل كل مايلزم لانهاء وتشغيل البند بحسب المواصفات والاصول الفنية وتعليمات المهندس المشرف.</t>
  </si>
  <si>
    <t>copper valve:
In number:Supply and installation of a copper valve with a diameter of 3/4 inch (internal trit) and the operating pressure for it is not less than 16 bar (PN16) and the valve complies with British specifications No. (B5163), the price includes the connecting pieces and all the necessary connecting pieces, and hardware, according to the specifications, and the engineer’s instructions admin.</t>
  </si>
  <si>
    <t xml:space="preserve"> محبس نحاس قطر 3/4 هنش:
بالعدد: توريد وتركيب محبس نحاس قطر 3/4 هنش لجدران الحمامات ( تريت داخلي ) وضغط التشغيل له لا يقل عن ١٦ بار (PN16) و المحبس يطابق المواصفات البريطانية رقم (B5163) ، السعر بشمل القطع الرابطة وجميع قطع التوصيل اللازمة، والخردوات، طبقاً للمواصفات، وتعليمات المهندس المشرف.</t>
  </si>
  <si>
    <t>Plastic Pipe water network  3/4" Diameter (for Kitchen, Bathrooms and Sinks):
In Lump Sum: Supply and installation the water supply network in the bathrooms and the laundries with pipe 3/4 and connected to the tank of the upper water pipes 3/4". All pipes are pressure of 10 bars (hot) Excellent quality, and the price includes the supply and installation and cracking in the walls and installation and all the necessary connections and the number Adequate for the faucets and what is determined by the supervisor and according to the work assets and guidance of the supervisor.</t>
  </si>
  <si>
    <t>Supply and installation of a 1.5 m3 water tank:
In numbers: Supply and installation of a water tank (upper/lower) of white Syntex polyethylene, three layers, capacity of 1.5 m3. The price includes the necessary main valves and overflow pipes on a solid blocks or stone buildings base, 0.4 meters high, including cement coverings for the base from the outside with paint, and create a row around the tank at a height of 20 cm to connect and secure the tank to the base and protect it from the wind and fixing the tank with iron bangs to the base and to fixed places on the ceiling. The price includes installing a 3/4 inch copper float, making a ventilation pipe, covering it  mesh, connecting the tank to the bathroom’s water network, and fixing the pipes to the walls of the school and the walls of the bathroom with clips, and all the connection work and accessories from the knee. Or triangles or any plumbing accessories and everything necessary according to the specifications and instructions of the 
supervising engineer</t>
  </si>
  <si>
    <t>4 inch PVC wall drain pipes (high pressure):
In linear metres: Supply, installation and testing of 4-inch PVC pipes for external vertical sewage high pressure(Saudi or equivalent first type).Item and  price include the provision and installation of all required fittings and accessories ( couplings, elbows, clamps, etc.) The work also includes properly fixing the pipes to the walls with clamps, repairing any resulting damage, and doing whatever is necessary to complete and operate the item as per technical rules, drawings, and engineer's instructions.</t>
  </si>
  <si>
    <t>مواسير تهوية جدارية 4 بوصة PVC( ضغط عالى):
بالمتر الطولي : توريد وتركيب واختبار أنابيب PVC مقاس 4 بوصة  ضغط عالي كامل ،سعودي او مايعادله،  للهوايات مع عمل شبك مانع الحشرات نهاية الانبوب والثمن يشمل توفير وتركيب جميع التركيبات والاكسسوارات المطلوبة ( وصلات ، أكواع ، مشابك ، إلخ) لربط الحمامات بفتحات شبكة الصرف الصحي تحت الارض. كما يشمل العمل تثبيت الانابيب بشكل صحيح على الجدران بمشابك ، وإصلاح أي ضرر ناتج ، والقيام بكل ما يلزم لاكمال وتشغيل العنصر حسب القواعد الفنية والرسومات وتعليمات المهندس. .</t>
  </si>
  <si>
    <t>An external underground sewage network 4 inch:
In linear meter:: the supply, installation, testing and operation of an underground sewage network outside 
the building. The work includes supplying all the required parts and accessories (pipes with a diameter of 4 inches, connections, elbows, etc.) UPVC high pressure, to connect manholes to the main sewage 
network or the pit. The work also includes excavation (rock / soil / concrete), brushing a layer of Helsin with a thickness of not less than 20 cm below the pipes and 20 cm above the pipesAnd smuggling test after completion of backfilling with Helsin above the pipe and backfilling with good soil implemented on layers with spraying your father, and doing everything necessary to finish the item and operate according to the specifications and technical principles and the instructions of the supervising engineer</t>
  </si>
  <si>
    <t>مواسير تصريف خارجية 4 هنش UPVC( ضغط عالى):
بالمتر الطولي : توريد وتركيب واختبار وتشغيل شبكة صرف صحي تحت ارضية خارج المبنى وبحسب الرسومات . والعمل يشمل توريد كافة القطع والملحقات المطلوبة(مواسير ب بقطر 4 هنش ، توصيلات، اكواع، الخ( UPVC ضغط عالي  ,لربط غرف التفتيش بالبيارة، كما يشمل العمل الحفر( صخر / تربة / خرسانة ) ، فرش طبقة من الهلسن بسماكة لا تقل عن 20 سم تحت المواسير و20 سم فوق المواسير,واختبار التهريب بعد اكتمال الردم بالهلسن فوق الانبوب, والردم بتربة جيدة تنفذ على طبقات مع الرش والدك، وعمل كل ما يلزم لانهاء البند والتشغيل بحسب المواصفات و الاصول الفنية وتعليمات المهندس المشرف</t>
  </si>
  <si>
    <t xml:space="preserve">A inspection chambers 60×60×80 cm:
In number: the supply and implementation of complete inspection rooms and where necessary according to the instructions of the supervising engineer before implementation and according to the specified 
dimensions and sizes. The price includes:
- Breaking and excavation works (rock / soil / concrete) and backfilling or transporting waste outside the site if necessary.
-Making a bed of ordinary concrete, mixing ratio 1: 3: 6, 15 cm thick, and protruding from the sides of the 
room in all directions, with the necessary treatment and service during and after pouring.
- Building the walls of the room from deaf blocks of size 20 x 20 x 40 cm, automatic manufacturing.
- plastering with salt- and sand-resistant cement mortar, mixing ratio of 1: 2, with a thickness of not less than 3 cm, on two layers, smoothing the surface well, serving it, implementing the necessary slope inclinations, and making bends (chords) at the bottom.
-Supply and installation of a cover, made of reinforced concrete, with dimensions of 100 cm * 100 cm, and a thickness of 10 cm, with reinforcement bar 5@12 in tow sides.
The price includes everything necessary to finish and finish the work and deliver it to the fullest extent according to the specifications and instructions of the supervising engineer. </t>
  </si>
  <si>
    <t>غرف تفتيش بابعاد صافية 60 × 60 ×80سم :-
بالعدد : توريد وتنفيذ غرف تفتيش كاملة وحيثما يلزم حسب توجيهات المهندس المشرف قبل التنفيذ وبحسب الابعاد والمقاسات المحددة والثمن يشمل :
- أعمال التكسير والحفر ( صخر / تربة / خرسانة ) والردم أو نقل المخلفات إلى خارج الموقع أن لزم الامر.
- عمل فرشة من الخرسانة العادية نسبة الخلط :1 :3 6 وبسماكة 15 سم وببروز من جوانب الغرفة بكل الاتجاهات مع ما يلزمها من معالجة وخدمة أثناء الصب وبعدها.
- بناء جدران الغرفة من البلك الصم مقاس 20× 20× 40 سم تصنيع أتوماتيكي .
- التلبيس من الداخل والخارج  بمونة الاسمنت المقاوم للاملاح والرمل نسبة خلط 2:1 وبسماكة لا تقل عن 3 سم على طبقتين مع تنعيم الظهارة بشكل جيد وخدمتها وتنفيذ الميول الازمة وعمل الانحناءات (حواري) القاع.
- توريد وتركيب غطاء، من الخرسانة المسلحة، بابعاد 100سم * 100سم ، وسمك 10 سم، مع حمل حديد 5@12 في الاتجاهين،. ويشمل الثمن جميع ما يلزم لانهاء وتشطيب العمل وتسليمه على أكمل وجه بحسب المواصفات وتعليمات المهندس المشرف.</t>
  </si>
  <si>
    <t>A chrome faucet 1/2 inch, as well as a bidet with a stop-cock:
In number: Supply, installation, testing and operation of a chrome tap, 1/2 inch, separate, as well as a sprinkler with a stopcock (excellent and approved quality). The price includes the supply and installation of any accessories or accessories required ( plastic pipes, elbows, connections, hoses, buried valves, etc.) of high quality. To connect the faucet and the rinser to the water supply network, the work also includes cracking, repairing any damages resulting from the installation process, and doing everything necessary to finish and operate the item according to the specifications and technical principles and the instructions of the supervising engineer.</t>
  </si>
  <si>
    <t>إعادة تأهيل شبكة مياه حارة جباري</t>
  </si>
  <si>
    <t>تركيب شبكات صرف صحي لمواقع النازحين في مديرية قعطبة - محافظة الضالع
Installing Sanitation Networks for the IDPs Sites in Qataba District - Al Dhalea Governorate</t>
  </si>
  <si>
    <t>تركيب شبكات صرف صحي لمواقع النازحين</t>
  </si>
  <si>
    <t>تركيب نقاط مياه في مواقع النازحين</t>
  </si>
  <si>
    <t xml:space="preserve"> أعمال تصريف المياه والحماية من الفيضانات في مواقع النازحين في مديرية قعطبة - محافظة الضالع
Flood Mitigation in the IDPs Sites in Qataba District - Al Dhalea Governorate</t>
  </si>
  <si>
    <t>Implement a solid basalt stone masonry foundation: -
Implement a solid basalt stone masonry foundation layer, using the same cross-section as the wall above it, as a base for the gabion basket. This will be done by using a cement mixture with a ratio of 1:3, up to a depth of 30 cm below the ground surface and a width of 100 cm. The work includes excavation to create this foundation layer. All work should be carried out according to instructions of the supervising engineer.</t>
  </si>
  <si>
    <t>Galvanized iron gabion baskets: -
Supply of galvanized iron gabion baskets, with dimensions of 100 cm × 100cm× 5 m (width × height × length), mesh thickness of 3 mm, edge thickness of 2.8 mm, tying wires of 3 mm, and opening dimensions of 100 × 80 mm. A sample must be provided for examination and approval. The gabion barrier should have dimensions of 60 meters in length, 1 meter in height, and 1 meter in width. The work includes using stones to fill the gabion baskets, ensuring that the stones are clean and free from adhered materials such as soil and organic matter. The stones should be strong, solid, not smooth, rounded, or uniform, with a maximum size of 30 cm. The basket should be completely filled without any gaps using stones of varying sizes. The stacking should be well-balanced, interconnected, and vertically aligned to ensure the stability of the structure. The execution of a sample is required for approval before commencing the work, following the specified dimensions of the gabion barrier, as per the quantities, specifications, and instructions of the supervising engineer.</t>
  </si>
  <si>
    <t xml:space="preserve">اعمال تنفيذ طبقة اساس مبني من حجر البازلت الصلب : -
تنفيذ طبقة أساس مبني من الحجر البازلت الصلب بنفس مقطع الجدار كقاعده لسلة الجابيون باستخدام خليط الاسمنت بنسبة 1:3 حتى عمق 30 سم تحت سطح الأرض و عرض 100 سم. يشمل العمل الحفر لتنفيذ هذه الطبقة حيث يجب أن يتم العمل وفقاً لتعليمات المهندس المشرف
</t>
  </si>
  <si>
    <t xml:space="preserve">تنفيذ مصدات للسيول باستخدام جيبيونات معبأة بالاحجار : -
توريد سلال جيبيونات حديد مجلفن بأبعاد 100 × 100 سم × 5 م ( العرض × الارتفاع × الطول ) الشبكة بسمك 3 مم ، الحواف 2.8 مم ، اسلاك التربيط 3 مم ، و أبعاد الفتحات 100×80 مم. يجب تقديم عينة للفحص و الاعتماد . يكون مصد الجبيونات بأبعاد 60 متراً  في الطول وارتفاع 1 م و عرض 1 م يشمل العمل استخدام الأحجار لملئ سلال الجبيونات ويجب أن تكون الأحجار نظيفة وخالية من المواد الملتصقة مثل الاتربة والمواد العضوية . يجب ان تكون الاحجار قوية وصلبة وغير ناعمة او مستديرة او منتظمة، ولا يزيد حجمها عن 30 سم . يتم ملئ السلة بالكامل دون وجود فراغات باستخدام احجار متدرجة الحجم. يجب ان يكون الترصيف متوازياً ومترابطاً ومستقيماً رأسياً لضمان استقرارية البناء . يتطلب تنفيذ عينة للاعتماد قبل بدء العمل وفقاً لأبعاد مصد الجبيونات المحددة بناءً على الكميات والمواصفات وتوجيهات المهندس المشرف.
</t>
  </si>
  <si>
    <t>Sandbags: -
Type: Woven polypropylene sandbags with attached tie rope size 60 x 30 cm
Weight: 133 lbs / 1000 pieces. Recommended for use to protect contents from UV rays for up to 1600 hours of non-disintegration and are excellent sand barriers for flood protection.</t>
  </si>
  <si>
    <t>حقائب الرمل : -
نوع : حقائب رمل مصنوعة من الولي بروبلين المنسوج مع حبل ربط مرفق بحجم 60 × 30 سم 
الوزن : 133 رطل / الف قطعه . يوصى باستخدامها لحماية المحتويات من أشعة الشمس فوق البنفسجية لمدة تصل الى 1600 ساعه من عدم التفتت وتكون حواجز رملية ممتازة للحماية من الفيضانات.</t>
  </si>
  <si>
    <t>Shovel: -
Wooden or metal handle 100 cm long
Head dimensions 17 x 23 cm
Round-headed blade
Y-shaped metal handle</t>
  </si>
  <si>
    <t>المجرفة : -
مقبض خشبي أو معدني طوله 100 سم 
أبعاد الرأس 17×23 سم
شفره دائرية الرأس 
مقبض معدني بشكل حرف Y</t>
  </si>
  <si>
    <t>أعمال الجبيونات طول 20 متر</t>
  </si>
  <si>
    <t>مأخذ كھرباء قوة ١٣ أمبیر:
بالعدد : تورید وتركیب مأخذ كھرباء قوة ١٣ أمبیر تركب داخل الحائط مع جمیع المستلزمات وتشمل المواسیر
مع عمل العلب واغطیتھا وتثبیتھا بالمسامیر القلاووظ والاسلاك من النقطة الى لوحة (PVC) البلاستیكیة
التوزیع وكل ما یلزم لاتمام العمل والثمن یشمل التركیب والتثبیت وفق الأصول الفنیة وبحسب تعلیمات المھندس المشرف.</t>
  </si>
  <si>
    <t>لوحة توزیع
بالعدد : تورید وتركیب واختبار وتشغیل لوحة توزیع (طبلون) بعدد اثنان قواطع رئیسیة ٣٢ امبیر لكل فصل
قاطع عدد ٦ خط نوعیة ممتازة والثمن یشمل التركیب والتثبیت وفق الأصول الفنیة وبحسب تعلیمات المھندس المشرف.</t>
  </si>
  <si>
    <t>حجر جعم :
تورید وتنفیذ صدم الجعم مع الخلطة الخرسانیة العادیة بنسبة خلط ( ٤:٣:١ ) بعمق ( ٣٠ سم ) وعرض ( ٥٠ سم) وذلك على طبقات سماكة كل طبقة ( ١٥ ) سم بحیث تتغلغل الخرسانة بین أحجار الجعم وبحسب المواصفات و المخططات وعمل ما یلزم وبحسب تعلیمات المھندس المشرف .</t>
  </si>
  <si>
    <t>الخرسانة العادیة للأرضیات:
بالمتر المكعب : تورید وتنفیذ خرسانة عادیة للارضیات سماكة ١٠ سم بمقاومة لا تقل عن ٢٠٠ كجم/سم ٢ وان لا تقل كمیة الأسمنت عن ٣٠٠ كجم /م ٣ مع فرش طبقة من ( كسر الحجر الأسود ) للارضیات وینفذ العمل طبقا للرسومات وتعلیمات المھندس المشرف</t>
  </si>
  <si>
    <t>أعمال الخرسانة المسلحة للمید والجسور:
بالمتر المكعب: تورید وتنفیذ خرسانة مسلحة باستخدام الأسمنت البور تلاندي وبمقاومة لا تقل عن ٣٥٠
كجم/سم ٢ بمعدل ٧ اكیاس اسمنت للمتر المكعب، والثمن یشمل ( النجارة والحدادة ، الصب المیكانیكي ، والھز بالھزاز المیكانیكي والرش للمدة المطلوبة وكل ما یلزم لإكمال البند وبالسماكة والأبعاد المحددة بالرسومات
والمواصفات وتعلیمات وتوجیھات المھندس المشرف</t>
  </si>
  <si>
    <t>حجر مربوع للكرسي:
تورید وتنفیذ مباني حجر أسود بازلت أو أحجار مماثلة صلبه مربوع مع الكحلة لزوم جدران الكرسي بالمونة
الاسمنتیة ( ٤:١ ) (اسمنت:رمل) مع عمل كحلة تلبیس بارزة سمك ( ٢)سم أفقیة وراسیة للجزء الظاھر من الكرسي ( 40 سم غطاء للمیدة) مع الرش المنتظم والأھتمام بالمثنى وترابط البناء والكبس مع دھانھا بدھان مقاوم للرطوبة طبقا للرسومات وتعلیمات المھندس المشرف.</t>
  </si>
  <si>
    <t>شرائر الحزام الخشبي:
تورید وتركیب شرائر الحزام الوسطي من الخشب السویدي مقاس (ارتفاع سم ١٠ ) حزامین الاول على ارتفاع
٠.٨ من البلاط والثاني على ارتفاع ٢.٢ من البلاط بنفس نوعیھ الأخشاب المستخدمھ للأحزمھ مع الدھن
والتثبیت وعمل جمیع ما یلزم لأنھاء البند على أكمل وجھ بحسب المواصفات وتوجیھات المھندس المشرف.</t>
  </si>
  <si>
    <t>Sewage pit:
By number: Implementing a pit with an internal diameter of 2 m and according to the dimensions shown in the drawings (its size should not be less than 10 m3), and it should be built with black stone from the top (the tawa) with a width of (40) cm and a height of 50 cm and at a level of 0.80 m below the surface of the earth in the event that the soil is cohesive and the entire sides should be built from below. The pit up to the trough in the event that the soil collapses and it is roofed with reinforced concrete with a thickness of 10 cm, using salt-resistant cement with a minimum strength of 300 kg/cm² for the standard cube after 28 days, and a cement content of not less than 350 kg/m³. Supplying reinforcement bars with a strength of 2800 kg/cm² and reinforcement of 5@12 mm/m and a cover of 5@12 mm/m and making a reinforced concrete cover for the roof of the pit with a size of 60 x 60 cm according to the attached detailed drawings. Specifications and instructions of the supervising engineer..</t>
  </si>
  <si>
    <t>بيارة
تنفيذ بيارة بقطر داخلي 2م وبحسب المقاسات المبينة بالرسومات (لايقل حجمها عن10 م3) وأن تبنى بالحجر الاسود من أعلى (الطواية) بعرض (40)سم ،وارتفاع 50سم وبمنسوب 0.80 م أسفل من سطح الأرض في حالة ان التربة متماسكة وبناء كامل الجوانب من اسفل البيارة حتي الطواية  في حال ان التربة انهيارية وتسقف بالخرسانة المسلحة بسمك 10  سم، باستخدام الاسمنت المقاوم للاملاح بمقاومة لاتقل عن 300 كجم / سم 2 للمكعب القياسي بعد 28 يوم ومحتوى اسمنتي لا يقل عن 350 كجم / م3 وتوريد حديد تسليح نو مقاومة 2800 كجم / سم 2  وتسليح 5@12مم/م فرش 5@12 مم/م غطاء  مع عمل غطاء من الخرسانة المسلحة لسقف البيارة مقاس 60× 60 سم للمواصفات وتعليمات المهندس المشرف.</t>
  </si>
  <si>
    <t>رصیف حول المبنى:
بالمتر المربع: تورید وتنفیذ رصیف حمایة حول المبنى بعرض ١ متر للجھھ الامامیة و ٠.٨ م للجھات الاخرى
والعمل یشمل الآتي :-
- الحفر للأساس وبناء الأساس من الحجر الأسود المربوع.
- تسویة أرضیة الرصیف والردم مع الرش والدك الجید.
- صب خرسانة عادیة مع عمل طبقة من الصولنج بسماكة لاتقل عن ١٥ سم تحت البلاط بنسبة خلط ( ٣:٢:١
- طبقة تسویة من الرمل ٥سم.
- بلاط أرصفة موزایكو ( ٢٥*٢٥ ) سم مع استخدام البردورات بارتفاع ٤٥ سم ووضع المونة الاسمنتیة
وعمل فواصل تمدد كل ٣ م.
- الترویب والرش للمدة اللازمة.
تنفیذ جمیع الاعمال بحسب المواصفات الفنیة والمھنیة وتعلیمات المھندس المشرف كما یشمل الثمن جمیع مایلزم
لأنھاء وتسلیم العمل على اكمل وجه.</t>
  </si>
  <si>
    <t>توريد وتركيب خزان مياه سعة1.5م3 -:
بالعدد: توريد وتركيب خزان مياه (علوي/سفلي) من بولي أيثلين نوع التمساح ابيض ثلاث طبقات سعة 1.5 م3 والثمن يشمل المحابس الرئيسية الازمة ومواسير الفائض وكذلك عمل قاعدة مكونة من البلك  مع المونة الاسمنتية بارتفاع 20 سم من سطح الارض شامال التلابيس الاسمنتية  للقاعدة من الخارج مع الدهان وعمل صف حول الخزان بارتفاع 20 سم لربط وتثبيت الخزان بالقاعدة والحفاظ علية من الرياح وتثبيت الخزان بخبطات حديد الى القاعده والى اماكن ثابته بالسقف والثمن يشمل تركيب عوامة نحاس 3/4 هنش وعمل ماسورة الفائض وتغطيتها بشبك نامس   توصيل الخزان بشبكة المياه للحمام مع تثبيت المواسير بجدران المدرسة وجدران الحمام بالكليبات وجميع اعمال الربط وملحقاتها من ركب او مثاليث او اي ملحقات سباكه وجميع ما يلزم بحسب المواصفات وتعليمات المهندس المشرف .</t>
  </si>
  <si>
    <t>شبكة تغذية من المواسير البلاستيك قطر 3/4" :
بالمقطوعية: توريد وتركيب شبكة التغذية داخل الحمام والمغاسل والسيفونات بالكامل بمواسير3/4 هنش وتوصيلها بخزان المياه العلوي بمواسير 3/4 هنش وتكون كافة المواسير ضغط 10 بار (حار) نوعية ممتازة والسعر يشمل التوريد والتركيب والتكسير في الجدران والتثبيت وجميع التوصيلات الازمة وبالعدد الكافي ومايحددة المهندس المشرف وحسب اصوال العمل وتوجيهات المهندس المشرف,</t>
  </si>
  <si>
    <r>
      <rPr>
        <b/>
        <u/>
        <sz val="16"/>
        <color rgb="FFFF0000"/>
        <rFont val="Calibri"/>
        <family val="2"/>
        <scheme val="minor"/>
      </rPr>
      <t>IMPORTANT NOTES</t>
    </r>
    <r>
      <rPr>
        <b/>
        <sz val="16"/>
        <rFont val="Calibri"/>
        <family val="2"/>
        <scheme val="minor"/>
      </rPr>
      <t xml:space="preserve">
All details required in Drawings are deemed included in items and costs, even not
mentioned in BOQ.
The Bill of Quantities shall be read in conjunction with the
specifications. 
All materials and equipment shall comply with the specifications
and shall be approved by the site engineer before and after the use or installation.
The unit price shall include all the costs needed to have the item completely
finished and functional.
When completed, the bearing structures, the electrical and plumbing systems
have to be tested. 
The contractor must conduct site visit to have a look on the suggested works before pricing.</t>
    </r>
  </si>
  <si>
    <t>ابواب المنيوم :-
توريد وتركيب ابواب المنيوم  مقاس (0.80*2) التيسير سعودي لون ابيض مقطع 4*6 سم مع صفيجة المنيوم ابيض مع كافة الاكسسوارات من مغالق ومفصلات  وجميع مايلزم لتنفيذ البند على اكمل وجه وذلك طبقاً للرسومات والمواصفات وتوجيهات المهندس المشرف ( يجب اعتماد كافة الاكسسوارات قبل التوريد) السعر يشمل الشغل وكل الملحقات</t>
  </si>
  <si>
    <t>Gabion's works 20 m</t>
  </si>
  <si>
    <t>توريد وتركيب وتشغيل الكابلات الغاطسة بالمواصفات التالية:
 • يجب أن يشتمل الكابلات على الوصلات وجميع الملحقات حسب ما يتطلبه النظام للعمل على أكمل وجه.
• نوع الموصل: نحاسي ، مرن ، متعدد الجديلة بدقة ، عازل: أسود بولي كلوروبرين ، HO7RN -F أو مادة مكافئة
   • حجم الكابلات: لا يقل عن 3 * 6 مم 2.</t>
  </si>
  <si>
    <t>توريد وتركيب صمام عدم رجوع الماء وعداد قياس انتاج المياه قطر 1.5 هنش ويركب في خط الضخ جوار البئر .</t>
  </si>
  <si>
    <t xml:space="preserve"> توريد وتركيب وتشغيل الكابل الحساس لمستوى الماء في الخزان مع مجسات
الحجم: 2X 1.5 مم² مقاوم للرطوبة مضاعف العازلية. </t>
  </si>
  <si>
    <t xml:space="preserve">توريد وتركيب مواسير UPVC بضغط 26 كجم / م 2 بقطر 1.5 هنش لتركيب المضخة في البئر مع كافة الملحقات والتحويلات ووسائل الحماية اللازمة للتثبيت لإنهاء العمل وفق مواصفات وتعليمات المهندس المشرف. بالإضافة الى ملازم تثبيت على غطاء البئر.                       </t>
  </si>
  <si>
    <t xml:space="preserve">توريد وتركيب وتشغيل كابلات التيار المستمر من المصفوفة الالواح إلى الصندوق التجميع
• الحجم: 2x6 مم 2.
• مصنوع من مادة عازلة مزدوجة وسترة ، معتمدة من TUV ، 1500VDC ،
• ألوان الغلاف: أسود ، أحمر.
• نوع الموصل: نحاس معلب ، مرن ، متعدد الخيوط                                                                   </t>
  </si>
  <si>
    <t xml:space="preserve">توريد وتركيب وتشغيل  صندوق التجميع للتيار المستمر يثبت مع قاعدة الالواح طبقا للمواصفات وتعليمات المنهندس المشرف ويحتوي على المواصفات الاتية :- 
• درجة العازلية والحماية لا تقل عن IP67.   
 • ان يكون عدد المداخل يساوي 4 .
•  من الصاج المعزول بطبقة ايبوكسي 
• جهد النظام المسموح في حدود (1000) فولت
•  مجهزة بالقواطع والدايودات وا لحماية من ارتفاع الامبيرية والتيارات الردية.
• مزودة بنظام حماية من الصواعق SPD مع قواطع رئيسية للقطبين, مصنعة من مادة مقاومة للظروف البيئية والاشعاعات الشمسية ومزودة بمغلقة محكمة, التوصيلات من النحاس النقي . </t>
  </si>
  <si>
    <t>نظام تاريض متكامل ومنظومة الحماية من الصواعق:
توريد وتنفيذ واختبار وحدة تأريض متكاملة تشمل أعمال الحفر والردم لاقط صواعق وثلاث حفر تأريض 1.50 م × 1.50 م وعمق 1.5 م وتركيب سيخ نحاسي بطول 120 سم على ألواح نحاسية بسمك 30 * 30 سم وسماكة 5مم ودفن حوله بالفحم والملح حفرة لتأريض جهاز العاكس ، وصندوق التجميع ، وحفرة لهوائي لاقط الصواعق بسلك 16مم  وآخر حفرة لتاريض المضخة  ويثبت الكابل بالسيخ بمشابك خاصة ويحقق مقاومة لاتزيد عن 5 اوم.        ملاحظة : يتم تاريض المضخة بكابل تاريض 10مم من جسم المضخة الى حفرة التاريض
السعر يشمل وكل ما يلزم لاتمام الصنف حسب مواصفات وتوجيهات المهندس المشرف.</t>
  </si>
  <si>
    <t xml:space="preserve">  PCS عدد</t>
  </si>
  <si>
    <t xml:space="preserve">    M.L متر طولي </t>
  </si>
  <si>
    <t>L/S</t>
  </si>
  <si>
    <t>مقطوعية
L.S</t>
  </si>
  <si>
    <t>Supply, install and commissioning submersible Cables with the following specifications: 
• Cable shall include joints and all accessories as required the system to work perfectly.
 • Type of Conductor: copper, flexible, finely multi stranded, Insulation: black poly chloroprene, HO7RN -F or equivalent material
  • The size of cables :  Not less than 3* 6mm2 .</t>
  </si>
  <si>
    <t>Supply, install non-return valve and water meter  with 1.5 inch is installed in the pumping line.</t>
  </si>
  <si>
    <t>Supply, installation and commissioning of water level sensor cable in the tank with sensor 
Size: 2 x 1.5 mm²  moisture-proof cable, multiple of insulation</t>
  </si>
  <si>
    <t>Supply and install UPVC pipes pressure of 26 kg / m2 with a diameter 1.5 inch to Installed the pump in well with all accessories, transfers and protections necessary  to finish the work according to instructions of the supervising engineer.</t>
  </si>
  <si>
    <t>Supply, install and commissioning DC Cables from array to combiner Box  
• Size: 2x6 mm2. 
 • Made of double insulation material and jacket, TUV certified, 1500VDC,
 •Sheath colours: black, red. 
 • Type of Conductor:  tinned copper, flexible, finely multi stranded</t>
  </si>
  <si>
    <t>Supply, install and commissioning DC combiner Box isnstalled with the mounting structure according to the specifications and instructions of the supervising engineer,it contains the following specifications:
• The degree of insulation and protection is not less than IP67,
• Provided that the number of entries is 4
• From tin insulated with an epoxy layer 
The permissible system voltage in the range of (1000) volts
•  Equipped with cutters, diodes, and protection from high amperage and rudder currents.
• Equipped with a SPD lightning protection system with main circuit breakers for the poles, made of a material resistant to environmental conditions and solar radiation and provided with a tight seal, connections of pure copper.</t>
  </si>
  <si>
    <t>Grounding system and Lightning Protection System  :
Supplying and testing an integrated grounding unit, which includes drilling and filling works, lightning arrester and three grounding pits of 1.5x 1.5m ,1.5 m deep, install of a 120 cm long copper skewer on copper plates 30 * 30 cm thickness of 5 mm and burial around it with charcoal and salt.A pit for the grounding inverter device and combiner box ,pit for the lightning rod with 16mm2 and the last pit for submersible pump,  wire fixes to the skewer with special clips and achieves resistance less than 5ohms.        Note: the pump is grounded with a grounding cable 10 mm from the pump body to the grounding pit
The price includes all that is needed to complete the item, according to the instructions of the supervising engineer.</t>
  </si>
  <si>
    <t xml:space="preserve">Excavation works for the foundations of the protection wall around the well.
Excavation works (0.5 * 0.4*5)
Excavation of soil for well protection wall foundation an average depth of 50cm and width of 40cm for foundation and levelling including cart away surplus excavated material as shown in drawing complete and the instructions as per the attached drawings. </t>
  </si>
  <si>
    <t>م3 / C.M</t>
  </si>
  <si>
    <t xml:space="preserve">Impact ramming works for the foundations of the Protection wall around the well
 Stones under the foundation works (0.3 * 0.4*5)
Back filling with approved stones under the foundation 30cm thickness, this filling must be filled in layers not more than 10cm. The work includes all the necessary needs to finish the works according to the drawings. </t>
  </si>
  <si>
    <t xml:space="preserve"> Buildings of stone Works to protect the well
Buildings of stone (5 *1.50 *0.4)
Building well outer walls of stone from the same source (local stones) to protect the well in a circular shape of 40cm width to match the new constructed well wall, as per the drawing attached.
The work includes applying grout between stones joints with smooth cement finishes and painting from the two sides. The wall protection of the well should be 1m above the land and according to the attached drawings. </t>
  </si>
  <si>
    <t>اعمال مباني الحجر المربوع لحماية فوهة البئر:
مباني  بالاحجارالمربوعة لجدران طواية البئر من الأحجار الممتازة (محلية) بابعاد (طول: 5 م  , ارتفاع :1.50 م , عرض : 0.4 م ) بناء بشكل دائري على طول محيط البئر ، على ان تكون احجار البناء من الاحجالر البازلتية الغير مشرخة او من احجار المنطقة والعمل يشمل تكحيل المباني الضاهرة لجدار حماية البئر بالمونة الأسمنتية من الجهتين مع الميسم  ( للتكحيل)  بنسبة خلط  (1:3) اسمنت ورمل   مع  الرش ,   وبحسب الرسومات المرفقة.</t>
  </si>
  <si>
    <t>م2 / Sq.M</t>
  </si>
  <si>
    <t xml:space="preserve">مقطوعية / L.S </t>
  </si>
  <si>
    <t>LM / م.ط</t>
  </si>
  <si>
    <t>PCS</t>
  </si>
  <si>
    <t>أعمال تصريف المياه</t>
  </si>
  <si>
    <t xml:space="preserve">اعمال الحماية والتمديدات للبئر </t>
  </si>
  <si>
    <t>Protection and pipelines works for the well</t>
  </si>
  <si>
    <t>تنفيذ اعرام جوار المساكن بارتفاع 20 سم من سطح الارض والعرض متدرج 20 سم في الاسفل و 0 في الاعلى مكون من كسر الاحجار (شلف) و المونة الإسمنتية, يشمل السعر تسوية وتنظيف موقع التنفيذ والرش لمدة 3 ايام 3 مرات في اليوم, وعمل كل مايلزم لإنهاء البند بحسب الاصول الهندسية وتعليمات المهندس المشرف</t>
  </si>
  <si>
    <t>Implementation of small barrier for the IDPs shelters with a height of 20 cm from the ground level and a width of 20 cm at the bottom and 0 cm at the top, component of small stones (shelf) and cement mortar. The price includes leveling and cleaning the implementation site and spraying for 3 days, 3 times a day, and doing everything necessary to complete the item according to engineering principles and the instructions of the supervising engineer.</t>
  </si>
  <si>
    <t>توريد واختبار ماطور شفط مياه بالمواصفات التالية:
- نوعية ممتازة (كاشن او مايعادله)
- مخرج/ 2 انش
- السرعة / 3600 دورة في الدقيقة 
-كمية سحب المياه / 600-1200 لتر/دقيقة
- الارتفاع / 25-30متر
- العمق / 5-8 متر</t>
  </si>
  <si>
    <t>Supply and testing of a water suction motor with the following specifications:
- Excellent quality (Kashen or equivalent)
- Outlet: 2 inches
- Speed: 3600 rpm
- Water suction: 600-1200 liters/minute
- Height: 25-30 meters
- Depth: 5-8 meters</t>
  </si>
  <si>
    <t>No
عدد</t>
  </si>
  <si>
    <t>SandBags Works</t>
  </si>
  <si>
    <t>اعمال حقائب الرمل</t>
  </si>
  <si>
    <t>اعمال منظومة الطاقة الشمسية ونقطة المياه</t>
  </si>
  <si>
    <t xml:space="preserve"> Solar System and  water point works</t>
  </si>
  <si>
    <t>Water Drainage Work</t>
  </si>
  <si>
    <t>توريد وتنفيذ مونة اسمنتية لتعبئة الفراغات في جدران المأوى بنسبة خلط (1:4) ويشمل السعر التلعيص والتشطيب الجيد واعمال الرش لمدة 3 ايام, 3 مرات في اليوم وعمل كل مايلزم لإنهاء البند حسب أصول العمل الفنية وتعليمات المهندس المشرف</t>
  </si>
  <si>
    <t xml:space="preserve">خط الضخ من المضخة الى الخزان: قطر 1.5 هنش 
بالمتر الطولي: توريد وتركيب انابيب بولي ايثيلين HDPE, PE100, SDR11, قطر 1.5 هنش ضغط 10 بار طبقاً للمواصفات الالمانية (DIN 8074) (ISO 4427)  ، يشمل العمل الحفر بمسافة لاتقل عن 80 سم (في حال تربة حصوية يتم تغطية الانابيب بطبقة من الرمل الناعم سماكة لاتقل عن 20 سم)وعمل التوصيل والربط وكل الوصلات الخاصه المطلوبه من مثاليث, اكواع, رباطات, نقاصات, شد وصل وغيرها سواء عند الربط من البئر او عند الخزان والثمن يشمل عمل كل مايلزم لربط  نقطه المياه (يستحدم انابيب بلاستيكية عند نقطة المياه مع محبس تحكم عند الخزان )والعمل يتم بحسب الرسومات والمواصفات وتوجيهات المهندس المشرف, وعلى المقاول تقديم العينات لاعتمادها من قبل المهندس المشرف قبل التوريد. 
مع مواد الربط من بيب الضخ الرئيسي للمضخة من مثلث ومحابس وجلب وتحويلات مع الغراء والتمديد والتجربة </t>
  </si>
  <si>
    <t>The pumping line from the pump to the tank : Dia. 1.5 in
In linear meter: Supply and installation of HDPE, PE100, SDR11 polyethylene pipes, diameter 1.5 in pressure 10 bar according to German specifications (DIN 8074) (ISO 4427), the work includes excavation with a distance of not less than 80 cm (in the case of gravel soil, the pipes are covered with a layer of fine sand thick Not less than 20 cm), connecting and connecting and all the special connections required such as triangles, elbows, ties, retractors, tightening connections and others, whether when connecting from the well or at the tank. The price includes making everything necessary to connect the water point (using plastic pipes at the water point with a control valve) at the tank) and the work is done according to the drawings, specifications and directions of the supervising engineer, and the contractor must submit samples for approval by the supervising engineer before supplying. With the connecting materials of the main pumping pipe of the pump from triangle, valves, bushings and diversions with glue, extension and experiment</t>
  </si>
  <si>
    <t xml:space="preserve">اعمال الرصيف حول البئر:
رصف المنطقة المحيطة  حول فوهة البئر  (بعرض: 1م ) من جدار البئر  الخارجي باحجار محلية ممتازه سماكة  الحجر لا تقل عن 20سم   ويجب ان تكون المونه الاسمنتيه للمباني بنسبة خلط  (1:3) اسمنت ورمل مع الرش مرتين يوميا ولمدة ثلاثة ايام  على ان تنفذ اطراف الرصف على هيئة بردورات  بارتفاع 35 سم وميول مناسب لتصريف المياه والسعر يشمل كل ما يلزم تنفيذه وبحسب المواصفات المطلوبة والرسومات المرفقة. </t>
  </si>
  <si>
    <t xml:space="preserve">Paving stone Works around the well:  
Paving stone around the well with 1m distance, with good local stones thickness is not less than 10cm construction mortar cement mixing ratio should be also 1: 3 (cement: sand) with spray twice daily for three days. The price includes all the necessary needs to be finished according to the attached drawings. </t>
  </si>
  <si>
    <t xml:space="preserve">توريد وتركيب زنج هناجر لأسطح المأوى بأبعاد (1*6 متر , مقاس 0.20) عدد 200 لوح يشمل السعر ازالة الزنج السابق وتركيب الجديد وجميع اعمال التثبيت اللازمة بحسب أصول العمل الفنية وتعليمات المهندس المشرف </t>
  </si>
  <si>
    <t>الإجمالي للحقيبة الواحدة</t>
  </si>
  <si>
    <t>Supply and implementation of cement mortar to fill the gaps in the shelter walls, mixing ratio (1:4). The price includes plastering, good finishing, and spraying work for 3 days, 3 times a day, and doing everything necessary to complete the item according to the technical work principles and instructions of the supervising engineer.</t>
  </si>
  <si>
    <t>Supply and installation of corrugated panel sheet for shelter roofs with dimensions (1*6 meters, size 0.20) number of 200 panels. The price includes removing the old zinc and installing the new one and all necessary installation work according to the technical work principles and instructions of the supervising engineer.</t>
  </si>
  <si>
    <t>صيانة اسطح وجدران المأوى في مواقع النازحين مديرية قعطبة - محافظة الضالع
Maintenance the roofs and the walls of the IDPs shelters in Qataba District - Al Dhalea Governorate</t>
  </si>
  <si>
    <r>
      <t>ادارة المخلفات الصلبة و الصرف الصحي في مواقع النازحين  مديرية قعطبة - محافظة الضالع</t>
    </r>
    <r>
      <rPr>
        <sz val="28"/>
        <color theme="1"/>
        <rFont val="Times New Roman"/>
        <family val="1"/>
      </rPr>
      <t xml:space="preserve">
</t>
    </r>
    <r>
      <rPr>
        <b/>
        <sz val="28"/>
        <color theme="1"/>
        <rFont val="Times New Roman"/>
        <family val="1"/>
      </rPr>
      <t>Sanitation &amp; Solid waste in the IDPs sites in Qataba District - Al Dhalea Governorate</t>
    </r>
  </si>
  <si>
    <t>Supply steel garbage bin 1000 Litter</t>
  </si>
  <si>
    <t>توريد صناديق حديدية للقمامة سعة 1000 لتر</t>
  </si>
  <si>
    <t>Removing the solid waste from around the IDPs sites and transporting it to outside the sites, The price includes labor for cleaning in needed positions according to the supervisor's instructions.</t>
  </si>
  <si>
    <r>
      <t>متر مكعب
m</t>
    </r>
    <r>
      <rPr>
        <b/>
        <sz val="18"/>
        <rFont val="Calibri"/>
        <family val="2"/>
      </rPr>
      <t>³</t>
    </r>
  </si>
  <si>
    <t>Connecting of 3 latrines to septic tanks with inspecting the sewage and plumbing for the remaining latrines.
Connecting sewage pipes from the bathroom to the septic tank for 3 bathrooms, with inspection and replacement of damaged parts of the sewage system for temporary bathrooms. The work includes inspection of the following: Inspecting a ceramic Arabic seat (full neck) with a regular elbow and a 4" PVC sewage pipe from the Arabic seat to the septic tank, with the construction of a 4" pipe for ventilation and the installation of a perforated elbow above the ventilation pipe. A 4" pipe with a height of 30 cm is also installed on the concrete cover of the septic tank for use during suction. The pipe is covered with a 4" plastic plug. The pipes are 10 bar pressure. The work includes all the necessary connections and doing everything necessary to complete the work to the fullest extent according to the drawings, specifications, technical and manufacturing principles, conditions, instructions and directives of the supervising engineer.</t>
  </si>
  <si>
    <t>اعمال توصيل عدد 3 حمامات بالبيارات التي ستنفذ مع مفاقدة الصرف الصحي و مفاقدة اعمال السباكة لبقية الحمامات 
توصيل مواسير الصرف الصحي من الحمام الى البيارة لعدد 3حمامات مع مفاقدة واستبدال القطع التالفة  لمنظومة الصرف الصحي للحمامات المؤقتة والأعمال تشمل مفاقدة الاتي : مفاقدة كرسي عربي خزف (رقبه كامله) مع كوع عادي وماسورة PVC صرف صحي مقاس4" من الكرسي العربي الى البياره مع عمل ماسوره 4" للتهويه وتركيب كوع مخرم اعلى ماسورة التهوية كما ويتم تركيب ماسورة 4" بارتفاع 30 سم على الغطاء الخرساني للبيارة لاستخدامها اثناء الشفط ويتم تغطية الماسورة ب سدة بلاستيك 4" وتكون المواسير ضغط 10بار  والعمل يشمل جميع التوصيلات اللازمه وعمل جميع ما يلزم لإنهاء العمل على أكمل وجه حسب الرسومات والمواصفات والأصول الفنية والمصنعية والشروط والتعليمات  وتوجيهات المهندس المشرف</t>
  </si>
  <si>
    <t>Security Fence
Supply and install Chain Link with Barbed Wires ( Metal Fence) the panels width is 2 meter. 
Fence description :
• Provide materials and construction unsolid galvanized /or anticorrosion iron pipes with (2 inch Diameter, 2.5 mm thickness, 3 meter-high and coated by one layer of weather shield paint ), the pipe length will divide into two parts :
- The first part will be 2.5 meter, it shall be embedded in concrete footings (40x40 cm width &amp; 60 cm depth ), the concrete class is ( C20 ).
- The second part ( top part ) will be flexed, the flexed length will be 50 cm and the angle will be (45°).
• Provide and weld iron solid rectangular section to fix the ( Barbed wires  ) with dimensions (1.3 cm-width, 5 cm-length and 3 mm thickness), it should to coat by one layer of read primer paint and one layer of weather shield paint.
- Number of 3 pieces of the solid rectangular section will be bend and weld in the top, middle and bottom of the flexed part of the pipes sections, ( one piece in every position ) to fix the Barbed Wires.
• Provide and weld steel mesh plates on the pipes, by thick ( 1.5 mm) and  2 meter high and 20 meter length .
• Provide and install 3 lines of galvanized barbed wires in the flexed part of the pipes sections, by length of 22 meter for every line.
The price to include excavation ( 30x30 cm width &amp; 60 cm depth ) and pipes casting by plain concrete.
For more details, check the shop drawings and the technical specifications.</t>
  </si>
  <si>
    <t>أعمال سياج حماية منظومة الطاقة الشمسية
توريد وتركيب سياج حماية بأسلاك شائكة (سياج معدني) بعرض 2 متر بين الكابة والتي تليها. 
وصف السياج: 
• توريد أنابيب حديد مجلفن / أو المقاوم للتآكل بقطر 2 بوصة ، سمك 2.5 مم ، ارتفاع 3 أمتار ومغطى بطبقة واحدة دهان مقاوم للطقس) ، ينقسم طول الأنبوب إلى جزأين: 
- الجزء الأول بطول 2.5 متر يتم تثبيته في قواعد خرسانية (40x40 سم عرض و 60 سم عمق) فئة الخرسانة (C20). 
- الجزء الثاني (الجزء العلوي)  يتم ثنيه (طول الثني 50 سم والزاوية (45 درجة)). 
• توريد ولحام مقطع مستطيل من الحديد (مبسط) بأبعاد (عرض 1.3 سم وطول 5 سم وسمك 3 مم) لتثبيت (الأسلاك الشائكة)  ، ويجب أن يتم تغطيتها بطبقة واحدة دهان مقاوم للصدء وطبقة واحدة دهان مقاوم للطقس. 
- عدد 3 قطع من المقطع المستطيل المصمت سيتم ثنيها ولحامها في أعلى ووسط وأسفل الجزء المثني من  الأنابيب ، (قطعة واحدة في كل موضع) لتثبيت الأسلاك الشائكة ،
• توريد وتركيب شبك ديمن باستخدام اللحام على المواسير بسماكة (1.5 ملم) و ارتفاع 2 متر وطول 20 متر. 
• توريد وتركيب 3 خطوط من الأسلاك الشائكة المجلفنة في الجزء المثني من أقسام الأنابيب بطول 22 متر لكل خط,. 
السعر شامل الحفر (40x40 سم عرض و 60 سم عمق) وصب المواسير بالخرسانة العادية لمزيد من التفاصيل راجع المخططات التنفيذية والمواصفات الفنية.</t>
  </si>
  <si>
    <t xml:space="preserve">اعمال الحفر لاساسات جدار الحماية حول فوهة البئر:  
 اعمال الحفر ، العمق * العرض * الطول 0.5 م *0.4 م * 4 م.
والعمل يشمل ازالة الطي القديم لأساس جدار حماية حول فوهة البئر في اي نوع من انواع التربه لزوم التأسيس والتسوية مع التخلص من ناتج الحفر ونقل المخلفات بعيدا من مجاري السيول وعلى المقاول الحفاظ على سلامة الطي من التخلخل والتفكك وعمل كل ما يلزم لتنفيذ البند وبحسب الرسومات المرفقة. </t>
  </si>
  <si>
    <t xml:space="preserve">اعمال الصدم بالجعم لاساسات جدار الحماية حول فوهة البئر:  
 اعمال الصدم بالجعم ، العمق * العرض * الطول 0.3 م *0.4 م * 4 م.
الردم بحجر الصولنج ( الشلف )من نفس الموقع وتحت الاساس بسماكة30 سم والردم يجب ان يكون على طبقات باستخدام المونة الاسمنتية ويجب ان تكون الخلطة الاسمنتيه  بنسبة خلط  (1:3) اسمنت ورمل   مع  الرش والعمل يشمل كل مايلزم لانهاء العمل على اكمل وجه وبحسب الرسومات المرفقة. </t>
  </si>
  <si>
    <t>اعمال غطاء فوهة البئر:  
توريد وتركيب غطاء لفتحة البئر مصنوع من الحديد المحبب (صفيحة حديدية ذات سطح  خشن )بأبعاد 1.00*1.00متر سماكة 3 مم مع إطار من الزوايا الحديدية المطابقة من حيث المتانة والجودة للمواصفات  ومثبت على زوايا حديدية  مقاس 25*25*3مم توضع كل 50 سم مع تدعيمها بوصلات عرضية  من نفس نوع المقطع  ومثبت من الأطراف داخل المبنى الحجري بحيث يتم عمل فتحتين في منتصف الغطاء الحديدي  ذو ​​أبعاد (عرض = 80 سم ، طول = 80 سم من نفس النوع من الحديد الحبيبي يتم فتحه وإغلاقه بمفصلات متينة)فيما بقية المساحة تكون مغلقة بشكل ثابت  . ويشمل العمل جميع أعمال التركيب من اللحام والمشابك والأقفال والطلاء المقاوم للصدأ واللون المطلوب و القيام بكل ما يلزم لإنهاء العمل على أكمل وجه ووفق الأسس الفنية والصنعة وفق المخططات والمواصفات والشروط والتعليمات حسب توجيهات المهندس المشرف.</t>
  </si>
  <si>
    <t>Well cover works: oval-shaped well (1*1 m)
Supply and installation of a well-hole cover made of granulated iron (rough texture of black steel plate )3 mm thickness with tow steel angles and frames of approved quality and thickness.  and installed on steel angle 25*25*3 mm each 50 cm and connect between them from the other side from the same section  in a regular manner. and fixed from the ends inside the stone building so that two holes are made in the middle of the iron cover with dimensions (width = 80 cm, length = 80 cm with covers of the same type of granular iron It is opened and closed by sturdy hinges) .and the work includes all installation work from welding, clamps, locks and rust-resistant paint and doing all that is necessary to finish the work to the fullest and according to the technical and workmanship principles according to the drawings, specifications, conditions and instructions as directed by the supervising engineer.</t>
  </si>
  <si>
    <t>رفع المخلفات الصلبة المتواجدة حول مواقع النازحين ونقلها الى الأماكن المخصص لها خارج المواقع, يشمل السعر طباعة بنر 1*2متر و احضار عمالة للتصفية والتنظيف حسب الإحتياج وبحسب توجيهات المشرف</t>
  </si>
  <si>
    <t xml:space="preserve">اعمال قواعد الخزانات
توريد وتثبيت قواعد حديد بأبعاد 1.3*1.3 متر وارتفاع 1 متر للخزانات, الحديد المستخدم كما يلي:
- الاطار شلمنات 2 انش سماكة 5 ملم
- القواطع شلمنات 1.5 انش سماكة 5 ملم
- التدعيمات العرضية مبسط (مقطع مستطيل) 1.5 انش سماكة 4 ملم
- ارجل القواعد مواسير خاوي قطر 1.5 انش سماكة 5 ملم , جميع مقاطع القاعدة سيتم طلائها بطبقة اساس بريمر وطبقة طلاء زرقاء مقاومة للظروف المناخية, يتم تثبت ارجل القواعد بخرسانة عادية (رتبة 15, نسبة خلط 1:4:8 , مقاومة 15 ميجابسكال ) بأبعاد (0.2 * 0.3 * 0.3 م), يشمل السعر الحفر مكان ارجل القواعد في اي نوع من انواع التربة بأبعاد (0.2 * 0.3 * 0.3 م), وعمل حوض من البلك بأبعاد 1.5*0.70 م مع طبقة نظافة داخلة سماكة 5 سم وماسورة تصريف.
مزيد من التفاصيل في المواصفات الفتية والرسومات المرفقة </t>
  </si>
  <si>
    <t xml:space="preserve">Supply, install and commissioning submersible pump with motor and all the accessories of the system such as a float, a control panel and a protection for the motor  as the following specifications:
•It should be excelent quality.
•Total height: 40 meters.                                                        
•Capacity:  90-120 l/ min
• Control panel with protection IP 65
 • Ambient water temp:40 C°.
• Plug-in float switch
•  Power : not less than  1.5 kw. 
</t>
  </si>
  <si>
    <t xml:space="preserve">توريد وتركيب وتشغيل المضخة الغاطسة مع المحرك مع جميع توابع النظام من عوامة ووحة تحكم وتشغيل وحماية للمحرك  بالمواصفات الاتية:
•ان تكون  صناعة صينية ممتازة او مايماثلها (مكان الشفط وسط الغطاس) . 
• قدرة الرفع الكلي :40 متر
 • الانتاجية : 90-120 لتر في الدقيقة
 • وحدة التحكم بدرجة حماية IP65
 • درجة حرارة المياه المحيطة: 40 درجة مئوية. 
 • يحتوي على عوامة مدمجة لقياس مستوى الماء في البير.
 • الطاقة المحرك: لا تقل عن 1.5 كيلو واط.                                                     </t>
  </si>
  <si>
    <t>Solar Panels Base
Supply and install steel base for number of 4 solar panels dim. ( 1482x992x35 mm ,every panel) , the base shall be embedded in reinforcement concrete footings (60x60x60cm and Ø 12 mm reinforcement bars ) and the steel base sections shall to coat by one layer of read primer paint and one layer of weather shield paint.
Main sections for the steel base :
- Steel galvanized pipe (3 inch &amp; 4 mm thickness)
- Steel L-section (2 inch &amp; 4 mm thickness)
The price to include fixing the steel base by 4 bolts and 10 cm plain concrete.
For more details, check the shop drawings and the technical specifications.</t>
  </si>
  <si>
    <t>قاعدة الألواح الشمسية
توريد وتركيب قاعدة حديد لالواح الطاقة الشمسية ,يتم تثبيت القاعدة الحديد باستخدام خرسانية مسلحة (60 × 60 × 60 سم وقضبان التسليح 12Ø ) يتم طلاء اجزاء القاعدة الحديد وجه واحد بريمر مقاوم للصدأ ووجه واحد دهان مقاوم للظروف المناخية. 
المقاطع الرئيسية لقاعدة الالواح الحديد: 
- مواسير ستيل مجلفن ( قطر 3 انش وسماكة 4 مم) 
- مقطع ستيل زاوية ( 2 انش وسماكة 4 مم) 
يشمل السعر تثبيت القاعدة الفولاذية بواسطة 4 براغي (انكر-بولت) (قطر16مم وطول 30سم)
مزيد من التفاصيل في جدول المواصفات الفنية والرسومات المرفقة.</t>
  </si>
  <si>
    <t>توريد وتركيب انابيب حديد مجلفن بطول 4.5 م ,قطر 2.5 بوصة وسماكة 2.5 ملم وذلك لحمل لمبات الإضاءة السعر يشمل طبقة طلاء (أزرق) مقاوم للرطوبة وتلحيم صليب شلمنات اسفل الأنابيب بطول 20 سم لكل جزء كما هوموضح بالرسومات والمواصفات الفنية المرفقة وإرشادات المهندس</t>
  </si>
  <si>
    <t>Supply and placed galvanized iron pipe length of 4.5 m, diameter of 2.5 in, and 2.5 mm thickness to carry the solar spotlight lamps, the price to include one coat of blue paint and welding cross section bars at the bases of the pipes, as shown in drawing, technical specification and the engineer approval</t>
  </si>
  <si>
    <r>
      <t>شراء وتوريد عدد 9 حقيبة تنظيف وصيانة لمواقع النازحين في مديرية قعطبة - محافظة الضالع</t>
    </r>
    <r>
      <rPr>
        <sz val="28"/>
        <color theme="1"/>
        <rFont val="Times New Roman"/>
        <family val="1"/>
      </rPr>
      <t xml:space="preserve">
</t>
    </r>
    <r>
      <rPr>
        <b/>
        <sz val="28"/>
        <color theme="1"/>
        <rFont val="Times New Roman"/>
        <family val="1"/>
      </rPr>
      <t>Supply number of 9 maintenance and cleaning kits to the IDP sites  in Qataba District - Al Dhalea Governorate</t>
    </r>
  </si>
  <si>
    <t>توريد وتركيب عدد 24 لمبات وأعمدة انارة في مواقع النازحين في مديرية قعطبة - محافظة الضالع
Supply and instullation 24 solarlamps for IDP sites in Qataba District - Al Dhalea Governorate</t>
  </si>
  <si>
    <t>بناء عدد 20 حمام في مواقع النازحين في مديرية قعطبة - محافظة الضالع
Constructing number of 20 latrines in IDP sites in Qataba District - Al Dhalea Governorate</t>
  </si>
  <si>
    <t>صيانة عدد 12 حمام مع تنفيذ بيارات لها في مواقع النازحين في مديرية قعطبة - محافظة الضالع
Maintenance number of 12 latrines in IDP sites in Qataba District - Al Dhalea Governorate</t>
  </si>
  <si>
    <t>شراء وتوريد عدد 9 حقيبة تنظيف وصيانة لمواقع النازحين</t>
  </si>
  <si>
    <t>صيانة عدد 12 حمام مع تنفيذ بيارات لها في مواقع النازحين</t>
  </si>
  <si>
    <t>توريد وتركيب عدد 24 لمبات وأعمدة انارة في مواقع النازحين</t>
  </si>
  <si>
    <t>بناء عدد 20 حمام في مواقع النازحين</t>
  </si>
  <si>
    <t>أنشطة المشاريع المجتمعية</t>
  </si>
  <si>
    <t>IDPs Site الموقع</t>
  </si>
  <si>
    <t>Needs نشاط الاحتياج</t>
  </si>
  <si>
    <t xml:space="preserve">number العدد  </t>
  </si>
  <si>
    <t xml:space="preserve"> Ad-Dhale'e الضالع  </t>
  </si>
  <si>
    <t>Qatabah قعطبة</t>
  </si>
  <si>
    <t>مدرسة أكرم الزيادي</t>
  </si>
  <si>
    <t>إنشاء فصلين دراسيين وحمامين في مدرسة أكرم الزيادي المؤقتة، مديرية قعطبة، محافظة الضالع.</t>
  </si>
  <si>
    <t>حارة جباري، مديرية قعطبة</t>
  </si>
  <si>
    <t>تأهيل وتوسعة شبكة المياه الرئيسية في حارة جباري، مديرية قعطبة، محافظة الضالع.</t>
  </si>
  <si>
    <t>As Sadrain Camp مخسم الصدرين</t>
  </si>
  <si>
    <t>Al Sa'eed Educational Center مركز السعيد التعليمي</t>
  </si>
  <si>
    <t>Western Sahada Camp B سهده الغربية ب</t>
  </si>
  <si>
    <t>Eastern Sahada Camp مخيم سهدة الشرقية</t>
  </si>
  <si>
    <t>Central Security Campمخيم الامن المركزي</t>
  </si>
  <si>
    <t>Haleef Campمخيم حليف</t>
  </si>
  <si>
    <t>Western Sahda Somalian Camp A مخيم سهدة الغربية الصوماليين ا</t>
  </si>
  <si>
    <t>Naqil Al Shaym Camp 2مخيم نقيل الشيم 2</t>
  </si>
  <si>
    <t>Naqil Al Shaym Camp 1 مخيم نثيل الشيم 1</t>
  </si>
  <si>
    <t xml:space="preserve">Afesh Campمخيم عفش </t>
  </si>
  <si>
    <t xml:space="preserve">تنفيذ عدد 2 فصول دراسية مؤقتة وعدد 2 حمامات في مدرسة اكرم الزيادي مديرية قعطبة - محافظة الضالع
 Construction 2 Temporary Class-rooms and 2 bathrooms In Akram Al-Ziadi at Qatabah District - Ad Dali Governorate </t>
  </si>
  <si>
    <t>Gabion's works 20 M أعمال غابيون ٢٠ مترًا</t>
  </si>
  <si>
    <t>Create water drainage barriers around the tents.  إنشاء حواجز تصريف مياه حول الخيام.</t>
  </si>
  <si>
    <t>Well Protection and connecting the well with the site حماية البئر وربطه بالموقع.</t>
  </si>
  <si>
    <t>Providing sand bags توفير أكياس رمل.</t>
  </si>
  <si>
    <t>Providing water suction pump توفير مضخة شفط مياه.</t>
  </si>
  <si>
    <t>العدد لكل موقع Number per site</t>
  </si>
  <si>
    <t>Site Name اسم الموقع</t>
  </si>
  <si>
    <t xml:space="preserve">Activities Nameاسم النشاط </t>
  </si>
  <si>
    <t>Naqil Al Shaym Camp 1 مخيم نقيل الشيم 1</t>
  </si>
  <si>
    <t>Naqil Al Shaym Camp 2 مخيم نقيل الشيم 2</t>
  </si>
  <si>
    <t>مركز السعيد التعليمي</t>
  </si>
  <si>
    <t>مخيم سهدة الشرقيه</t>
  </si>
  <si>
    <t>مخيم الامن المركزي</t>
  </si>
  <si>
    <t>مخيم سهدة الغربيه -B</t>
  </si>
  <si>
    <t>الصدرين</t>
  </si>
  <si>
    <t xml:space="preserve">توريد وتركيب عدد 24 لمبات وأعمدة انارة Supply and instullation 24 solarlamps </t>
  </si>
  <si>
    <t>مخيم سهدة الغربية الصومالي -(أ)</t>
  </si>
  <si>
    <t>تركيب نقاط مياه</t>
  </si>
  <si>
    <t>صيانة عدد 12 حمام مع تنفيذ بيارات لها</t>
  </si>
  <si>
    <t>شراء وتوريد عدد 9 حقيبة تنظيف وصيانة</t>
  </si>
  <si>
    <t xml:space="preserve">Total /الإجمالي لعدد 9 حقائب </t>
  </si>
  <si>
    <t>مخيم نقيل الشيم 1</t>
  </si>
  <si>
    <t>مخيم نقيل الشيم 2</t>
  </si>
  <si>
    <t>رفع المخلفات</t>
  </si>
  <si>
    <t>صندوق قمامة</t>
  </si>
  <si>
    <t>المديرية</t>
  </si>
  <si>
    <t>قعطبة</t>
  </si>
  <si>
    <t>Installing Sanitation Networks for the IDPs Sites
تركيب شبكات الصرف الصحي لمواقع النازحين</t>
  </si>
  <si>
    <t>Constructing number of latrines in IDP sites
إنشاء عدد  20من الحمامات في مواقع النازحين</t>
  </si>
  <si>
    <t>Installing and maintenance water points in the IDPs sites
تركيب وصيانة نقاط المياه في مواقع النازحين</t>
  </si>
  <si>
    <t>Supply number of  maintenance and cleaning kits to the IDP sites
توفير عدد من حقائب مستلزمات الصيانة والتنظيف لمواقع النازحين</t>
  </si>
  <si>
    <t>Conducting waste management compaigns 
تنفيذ حملات إدارة النفايات</t>
  </si>
  <si>
    <t>Well Protection and connecting the well with the site 
حماية الآبار وربطها بالموقع</t>
  </si>
  <si>
    <t>Maintenance number of 57 roof for the IDPs shelters
صيانة عدد 57 سقفًا لملاجئ النازحين</t>
  </si>
  <si>
    <t>Maintenance number  shelter walls for the IDPs shelters 
صيانة عدد جدران ملاجئ النازحين</t>
  </si>
  <si>
    <t>Supply and instullation solarlamps for IDP sites
توريد وتركيب مصابيح شمسية لمواقع النازحين</t>
  </si>
  <si>
    <t>Create water drainage barriers around the tents.
إنشاء حواجز تصريف مياه حول الخيام</t>
  </si>
  <si>
    <t>Providing sand bags
توفير أكياس رمل</t>
  </si>
  <si>
    <t>Providing water suction pump
توفير مضخة شفط مياه</t>
  </si>
  <si>
    <t>Latrines Maintenance
صيانة الحمامات</t>
  </si>
  <si>
    <t>ملخص العطاء العام  : -</t>
  </si>
  <si>
    <t>م
No.</t>
  </si>
  <si>
    <t>الموقع</t>
  </si>
  <si>
    <t>بيان إجماليات قيمة الأعمال</t>
  </si>
  <si>
    <t>المبلغ  (رقما) دولار 
Total No. USD</t>
  </si>
  <si>
    <t>المبلغ ( كتابتا ) $
Total Writing USD</t>
  </si>
  <si>
    <t>أولا</t>
  </si>
  <si>
    <t>ثانيًا</t>
  </si>
  <si>
    <t>ثالثاً</t>
  </si>
  <si>
    <t>مواقع النازحين</t>
  </si>
  <si>
    <t>رابعاً</t>
  </si>
  <si>
    <t>خامسا</t>
  </si>
  <si>
    <t>سادسا</t>
  </si>
  <si>
    <t>سابعا ً</t>
  </si>
  <si>
    <t>ثامنا</t>
  </si>
  <si>
    <t>الإجمالي Total</t>
  </si>
  <si>
    <t>الاجمالي الكلي بعد التخفيض Total Total after Reduction</t>
  </si>
  <si>
    <t xml:space="preserve">أقر أنا الموقع أدناه مقدم العطاء بأني قمت قبل وضع الأسعار بالآتي: - 
1)	زيارة موقع المشروع ودراسة كل الظروف المحيطة والمؤثرة على التنفيذ وكذا أعمال التسوية , وتم وضع السعر الإجمالي يشمل تنفيذ الأعمال بجداول الكميات . 
2)	دراسة جميع مستندات العقد ( شروط تقديم العطاء - صيغة العطاء – الشروط العامة للتعاقد  – المواصفات والكميات للمشروع ) 
3)	دراسة احتياجات المشروع من المواد المختلفة وطريقة الحصول عليها والأسعار السائدة والمختلفة خلال فترة التنفيذ . 
4)	يتم تسعير جدول الكميات على أساس أن العقد مقطوعية ( وهذا يعني أنة سيتم محاسبة المقاول بأجمالي قيمة عرضة المقدم بأعلاه وأن الكميات الواردة بهذا 
الجدول هي كميات أسترشادية الغرض منها معرفة نسبة الانجاز ورفع المستخلصات للمقاول فقط ) .  </t>
  </si>
  <si>
    <t>the undersigned bidder, acknowledge that I have done the following before setting the prices: - 
1) Visit the project site and study all the surrounding conditions affecting the implementation as well as the settlement works, and the total price was set including the implementation of the works according to the quantity schedules. 
2) Study all the contract documents (bid submission conditions - bid formula - general contracting conditions - project executive drawings - specifications and quantities for the project) 
3) Study the project's needs for various materials and the method of obtaining them and the prevailing and different prices during the implementation period. 
4) The quantity schedule is priced on the basis that the contract is a lump sum (this means that the contractor will be charged for the total value of the offer submitted above and that the quantities included in this table are indicative quantities intended to know the percentage of completion and submit extracts to the contractor only</t>
  </si>
  <si>
    <t xml:space="preserve">مقدم العرض \ Supplier : </t>
  </si>
  <si>
    <t>الاسم / Name :</t>
  </si>
  <si>
    <t xml:space="preserve">التوقيع / Signature : </t>
  </si>
  <si>
    <t>الختم / Stamp :</t>
  </si>
  <si>
    <t>رقم التلفون / Phone Num:</t>
  </si>
  <si>
    <t>التاريخ / Date :</t>
  </si>
  <si>
    <t>Gabion's works 20 M  أعمال غابيون ٢٠ مترًا</t>
  </si>
  <si>
    <t>Providing waste bins  توفير صناديق النفايات</t>
  </si>
  <si>
    <t>الإجمالي</t>
  </si>
  <si>
    <t xml:space="preserve">تنفيذ عدد 2 فصول دراسية مؤقتة وعدد 2 حمامات في مدرسة اكرم الزيادي </t>
  </si>
  <si>
    <t xml:space="preserve"> مدرسة اكرم الزيادي </t>
  </si>
  <si>
    <t>حارة جباري</t>
  </si>
  <si>
    <t>أعمال تصريف المياه والحماية من الفيضانات في مواقع النازحين</t>
  </si>
  <si>
    <t>تاسعاً</t>
  </si>
  <si>
    <t>صيانة اسطح وجدران المأوى في مواقع النازحين</t>
  </si>
  <si>
    <t>ادارة المخلفات الصلبة و الصرف الصحي في مواقع النازحين</t>
  </si>
  <si>
    <t>الحادي عشر</t>
  </si>
  <si>
    <t>تركيب شبكة صرف صحي</t>
  </si>
  <si>
    <t>موقع مخسم الصدرين - قعطبة</t>
  </si>
  <si>
    <t>بناء عدد 20 حمام في مديرية قعطبة 
 Constructing number of 20 latrines</t>
  </si>
  <si>
    <r>
      <rPr>
        <b/>
        <u/>
        <sz val="18"/>
        <rFont val="Calibri"/>
        <family val="2"/>
        <scheme val="minor"/>
      </rPr>
      <t xml:space="preserve">أعمال التسوية والحفروالردم
</t>
    </r>
    <r>
      <rPr>
        <b/>
        <sz val="18"/>
        <rFont val="Calibri"/>
        <family val="2"/>
        <scheme val="minor"/>
      </rPr>
      <t xml:space="preserve">
التسوية وإزالة أي عوائق موجودة في موقع التنفيذ بابعاد (1.2*1.2 متر للحمام و1.4*1.4 متر للبيارة ) بارتفاع 10 سم، وازالة مخلفات مواد البناء إلى الموقع المحدد حسب توجيهات المهندس. يشمل السعر تنظيف موقع المشروع من جميع الأوساخ أو أي تربة علوية غير مطلوبة  وتسوية الموقع والحفر في كل انواع التربة لأساسات اعمدة الحمام وعددها 4 بابعاد (0.3*0.3 متر طول-عرض وعمق 0.2 متر) و حفرة تصريف المجاري " بيارة" بابعاد (1.2*1.2 متر طول-عرض وعمق لا يقل عن 1.5 متر) وماسورة التصريف ابعاد (1.5*0.12 متر طول-عرض وعمق لا يقل عن 0.2 متر وميول 1/100)    و السعر يشمل الردم و ازالة المخلفات من موقع العمل الى المكان التي يحددة المهندس وعمل جميع ما يلزم لإنهاء العمل على أكمل وجه حسب الرسومات والمواصفات والأصول الفنية والمصنعية والشروط والتعليمات  وتوجيهات المهندس المشرف.</t>
    </r>
  </si>
  <si>
    <r>
      <rPr>
        <b/>
        <u/>
        <sz val="18"/>
        <rFont val="Calibri"/>
        <family val="2"/>
        <scheme val="minor"/>
      </rPr>
      <t xml:space="preserve">أعمال كسر الحجر "الجعم"
</t>
    </r>
    <r>
      <rPr>
        <b/>
        <sz val="18"/>
        <rFont val="Calibri"/>
        <family val="2"/>
        <scheme val="minor"/>
      </rPr>
      <t xml:space="preserve">
اعمال توريد وتنفيذ جعم  اسفل صبة ارضية الحمام 1*1متر بسماكة 10سم ويجب أن تكون "أحجار جعم" نظيفة من الغبار او الطين او اي شوائب غير مرغوب فيها بحيث تكون نسبة الخلط  (1: 3) إلى النيس ونسبة 40٪ من الحجر و 60٪ من الخلطة,  وعمل جميع ما يلزم لإنهاء العمل على أكمل وجه حسب الرسومات والمواصفات والأصول الفنية والمصنعية والشروط والتعليمات  وتوجيهات المهندس المشرف أو ممثله.</t>
    </r>
  </si>
  <si>
    <r>
      <rPr>
        <b/>
        <u/>
        <sz val="18"/>
        <rFont val="Calibri"/>
        <family val="2"/>
        <scheme val="minor"/>
      </rPr>
      <t xml:space="preserve">أعمال الخرسانة العادية
</t>
    </r>
    <r>
      <rPr>
        <b/>
        <sz val="18"/>
        <rFont val="Calibri"/>
        <family val="2"/>
        <scheme val="minor"/>
      </rPr>
      <t xml:space="preserve">
توريد وتنفيذ وصب خرسانة عادية لارضية الحمام وحوله بأبعاد (1.2*1.2 متر و سماكة 10 سم) واساسات الاعمدة وعددها 4 بابعاد (0.3*0.3 متر طول-عرض وعمق 0.2 متر) وبمقاومة لاتقل عن 150 كجم/سم2 وكمية اسمنت 250 كجم/ م3 والثمن يشمل: التخشيب والصب ودمك الخرسانة وغمرها بالماء ،والرش قبل الصب وبعد وتنعيم الصبه وعمل جميع ما يلزم لإنهاء العمل على أكمل وجه حسب الرسومات والمواصفات والأصول الفنية والمصنعية والشروط والتعليمات  وتوجيهات المهندس المشرف</t>
    </r>
  </si>
  <si>
    <r>
      <rPr>
        <b/>
        <u/>
        <sz val="18"/>
        <rFont val="Calibri"/>
        <family val="2"/>
        <scheme val="minor"/>
      </rPr>
      <t xml:space="preserve">أعمال الخرسانة المسلحة
</t>
    </r>
    <r>
      <rPr>
        <b/>
        <sz val="18"/>
        <rFont val="Calibri"/>
        <family val="2"/>
        <scheme val="minor"/>
      </rPr>
      <t xml:space="preserve">
توريد وتنفيذ خرسانة مسلحة (سقف البياره ) بأبعاد (1.4*1.4متر و سماكة 10 سم), أسمنت بورتلاندي بمقاومة لاتقل عن  ( 300 كجم / سم2 )  وبنسبة خلط (1:2:4) واستخدام حديد تسليح رقتين (فرش وغطاء) قطر12مم بمسافه لاتتجاوز 20سم بين الاسياخ ويتم استخدام حديد تركي وينفذ العمل طبقا للرسومات والمواصفات وتعليمات المهندس المشرف</t>
    </r>
  </si>
  <si>
    <r>
      <rPr>
        <b/>
        <u/>
        <sz val="18"/>
        <rFont val="Calibri"/>
        <family val="2"/>
        <scheme val="minor"/>
      </rPr>
      <t>أعمال المباني البلك</t>
    </r>
    <r>
      <rPr>
        <b/>
        <sz val="18"/>
        <rFont val="Calibri"/>
        <family val="2"/>
        <scheme val="minor"/>
      </rPr>
      <t xml:space="preserve">
عمل صف من البلك 40*20*10 سم حول الغطاء الخرساني للبيارة بابعاد (1.6*1.6متر) مع المونة المونة الخرسانية لحماية البيارة من مياه السيول وينفذ العمل طبقا للرسومات والمواصفات وتعليمات المهندس المشرف</t>
    </r>
  </si>
  <si>
    <r>
      <t xml:space="preserve">اعمال النجارة
</t>
    </r>
    <r>
      <rPr>
        <b/>
        <sz val="16"/>
        <rFont val="Calibri"/>
        <family val="2"/>
        <scheme val="minor"/>
      </rPr>
      <t>توريد وتركيب اخشاب لهيكل الحمام كما يلي:
1- اطار خشبي لجدران الحمامات عدد 2 يحتوي كل جانب على عدد 3 شراير افقية مقاس ( 2.5*10سم وطول 1م ) متصلة مع عدد 2 مرابيع مقاس (7.5*7.5سم وطول 3متر ) والجانب الخلفي يحتوي على عدد 3 شراير افقية مقاس ( 2.5*10سم وطول 1م )و بحسب الرسومات المرفقة.
2- اطار خشبي لباب الحمام  يحتوي على عدد 2 شراير عمودية مقاس ( 2.5*10سم وطول 2م ) و عدد 3 شراير افقية مقاس ( 2.5*10سم وطول 1م ) وعدد 2 شراير مائل مقاس ( 2.5*10سم وطول 1.3م ) مع تركيب عدد 3 مفصلات (10سم) وعدد 2 مغالق (20سم) واحدة من الداخل والاخرى من الخارج وقفل نحاس متوسط الحجم.
3- تجهيز سقف يحتوي على عدد 2 شراير  مقاس ( 2.5*10سم وطول 1.4م) و عدد 4 شراير مقاس (2.5*10سم وطول 1م ) بحسب الرسومات المرفقة
يجب ان تكون جميع المقاسات مظبوطه بحيث لا تختلف من حمام الي اخر بحيث لا تتعارض هذه القطع اثناء جمع وتركيب الحمام في الموقع ويشمل السعر مسامير تركيب 2 انش ابو كوفيه مع سد اي فراغات بين المكونات الخشبية ان وجدت وعمل كل مايلزم لإنهاء البند على اكمل وجه طبقا للرسومات والمواصفات وتعليمات المهندس المشرف</t>
    </r>
  </si>
  <si>
    <r>
      <rPr>
        <b/>
        <u/>
        <sz val="18"/>
        <rFont val="Calibri"/>
        <family val="2"/>
        <scheme val="minor"/>
      </rPr>
      <t xml:space="preserve">اعمال الواح الزنك المعدنية
</t>
    </r>
    <r>
      <rPr>
        <b/>
        <sz val="18"/>
        <rFont val="Calibri"/>
        <family val="2"/>
        <scheme val="minor"/>
      </rPr>
      <t>توريد وتركيب الواح معدنية (زنج هناجر ابيض مموج) للسقف و للجدران وللباب نوعية ممتازه وموافق عليها من المهندس مسبقاً ويجب ألا تقل عن 35 جيز. وعمل جميع ما يلزم لإنهاء العمل على أكمل وجه حسب الرسومات والمواصفات والأصول الفنية والمصنعية والشروط والتعليمات وتوجيهات المهندس المشرف</t>
    </r>
  </si>
  <si>
    <r>
      <rPr>
        <b/>
        <u/>
        <sz val="18"/>
        <rFont val="Calibri"/>
        <family val="2"/>
        <scheme val="minor"/>
      </rPr>
      <t xml:space="preserve">اعمال الصرف الصحي والسباكة
</t>
    </r>
    <r>
      <rPr>
        <b/>
        <sz val="18"/>
        <rFont val="Calibri"/>
        <family val="2"/>
        <scheme val="minor"/>
      </rPr>
      <t xml:space="preserve">
 توريد وتركيب شبكة الصرف الصحي وتشمل كرسي عربي خزف (رقبه كامله) مع كوع عادي وماسورة PVC صرف صحي مقاس4" من الكرسي العربي الى البياره مع عمل ماسوره 4" للتهويه وتركيب كوع مخرم اعلى ماسورة التهوية كما ويتم تركيب ماسورة 4" بارتفاع 30 سم على الغطاء الخرساني للبيارة لاستخدامها اثناء الشفط ويتم تغطية الماسورة ب سدة بلاستيك 4" وتكون المواسير ضغط 10بار  والعمل يشمل جميع التوصيلات اللازمه وعمل جميع ما يلزم لإنهاء العمل على أكمل وجه حسب الرسومات والمواصفات والأصول الفنية والمصنعية والشروط والتعليمات  وتوجيهات المهندس المشرف</t>
    </r>
  </si>
  <si>
    <r>
      <rPr>
        <b/>
        <u/>
        <sz val="18"/>
        <rFont val="Calibri"/>
        <family val="2"/>
        <scheme val="minor"/>
      </rPr>
      <t xml:space="preserve">اعمال شبك النامس
</t>
    </r>
    <r>
      <rPr>
        <b/>
        <sz val="18"/>
        <rFont val="Calibri"/>
        <family val="2"/>
        <scheme val="minor"/>
      </rPr>
      <t xml:space="preserve">
توريد وتركيب شبك للنامس نوع معدني مقاوم للصدأ, نوعية جيدة  لجوانب الجزء العلوي من الحمام وﻳﺠﺐ أن يكون ابعاد الفتحات مناسب لا تزيد عن 1.25 مم ابعاد الشبك الارتفاع: (20-40 سم) (مع التداخل والتثبيت تحت الألواح باستخدام المسامير) حسب الرسومات والمواصفات والأصول الفنية والمصنعية والشروط والتعليمات  وتوجيهات المهندس المشرف</t>
    </r>
  </si>
  <si>
    <r>
      <rPr>
        <b/>
        <u/>
        <sz val="18"/>
        <rFont val="Calibri"/>
        <family val="2"/>
        <scheme val="minor"/>
      </rPr>
      <t xml:space="preserve">اعمال ادوات النظافة للحمام
</t>
    </r>
    <r>
      <rPr>
        <b/>
        <sz val="18"/>
        <rFont val="Calibri"/>
        <family val="2"/>
        <scheme val="minor"/>
      </rPr>
      <t>توريد تجهيزات الحمام وادوات نظافة شاملاً سطل ماء بلاستيك سعة 30لتر وكوب بلاستيك بالاضافة لعدد 2 حاويات معقم ديتول سعة 5 لتر وبرش حمام وجميعها من نوعيات ممتازة ومعتمدة</t>
    </r>
  </si>
  <si>
    <r>
      <rPr>
        <b/>
        <u/>
        <sz val="18"/>
        <rFont val="Calibri"/>
        <family val="2"/>
        <scheme val="minor"/>
      </rPr>
      <t>اعمال اللوحة الاسمية</t>
    </r>
    <r>
      <rPr>
        <b/>
        <sz val="18"/>
        <rFont val="Calibri"/>
        <family val="2"/>
        <scheme val="minor"/>
      </rPr>
      <t xml:space="preserve">
توريد وتركيب لوحة اسمية مقاس 50*40 سم مكونة من الخشب سماكة لاتقل عن 6 مم ويتم طلائها باللون الابيض و تحمل اسم وشعار المنظمة والمانح تثبت على احد جوانب الحمام من الخارج باستخدام المسامير ويجب اعتماد العينة والتصميم من قبل المهندس المشرف</t>
    </r>
  </si>
  <si>
    <t>مركز السعيد التعليمي- قعطبة</t>
  </si>
  <si>
    <r>
      <t xml:space="preserve">تركيب وصيانة ومفاقدة الهيكل الخشبي للحمام مع الواح الزنك المعدنية 
</t>
    </r>
    <r>
      <rPr>
        <b/>
        <sz val="16"/>
        <rFont val="Calibri"/>
        <family val="2"/>
        <scheme val="minor"/>
      </rPr>
      <t>- تركيب اخشاب لهيكل الحمام كما يلي:
1- اطار خشبي لجدران الحمامات عدد 2 يحتوي كل جانب على عدد 3 شراير افقية مقاس ( 2.5*10سم وطول 1م ) متصلة مع عدد 2 مرابيع مقاس (7.5*7.5سم وطول 3متر ) والجانب الخلفي يحتوي على عدد 3 شراير افقية مقاس ( 2.5*10سم وطول 1م )و بحسب الرسومات المرفقة.
2- اطار خشبي لباب الحمام  يحتوي على عدد 2 شراير عمودية مقاس ( 2.5*10سم وطول 2م ) و عدد 3 شراير افقية مقاس ( 2.5*10سم وطول 1م ) وعدد 2 شراير مائل مقاس ( 2.5*10سم وطول 1.3م ) مع تركيب عدد 3 مفصلات (10سم) وعدد 2 مغالق (20سم) واحدة من الداخل والاخرى من الخارج وقفل نحاس متوسط الحجم.
3- تجهيز سقف يحتوي على عدد 2 شراير  مقاس ( 2.5*10سم وطول 1.4م) و عدد 4 شراير مقاس (2.5*10سم وطول 1م ) بحسب الرسومات المرفقة
يجب ان تكون جميع المقاسات مظبوطه بحيث لا تختلف من حمام الي اخر بحيث لا تتعارض هذه القطع اثناء جمع وتركيب الحمام في الموقع ويشمل السعر تركيب مسامير 2 انش ابو كوفيه مع سد اي فراغات بين المكونات الخشبية ان وجدت 
- ا</t>
    </r>
    <r>
      <rPr>
        <b/>
        <u/>
        <sz val="16"/>
        <rFont val="Calibri"/>
        <family val="2"/>
        <scheme val="minor"/>
      </rPr>
      <t>عمال تركيب الواح الزنك المعدنية</t>
    </r>
    <r>
      <rPr>
        <b/>
        <sz val="16"/>
        <rFont val="Calibri"/>
        <family val="2"/>
        <scheme val="minor"/>
      </rPr>
      <t xml:space="preserve">
تركيب الواح معدنية (زنج هناجر ابيض مموج) للسقف و للجدران وللباب 
-</t>
    </r>
    <r>
      <rPr>
        <b/>
        <u/>
        <sz val="16"/>
        <rFont val="Calibri"/>
        <family val="2"/>
        <scheme val="minor"/>
      </rPr>
      <t xml:space="preserve"> تركيب شبك النامس لجوانب الجزء العلوي من الحمام</t>
    </r>
    <r>
      <rPr>
        <b/>
        <sz val="16"/>
        <rFont val="Calibri"/>
        <family val="2"/>
        <scheme val="minor"/>
      </rPr>
      <t xml:space="preserve">
</t>
    </r>
    <r>
      <rPr>
        <b/>
        <u/>
        <sz val="16"/>
        <color rgb="FFFF0000"/>
        <rFont val="Calibri"/>
        <family val="2"/>
        <scheme val="minor"/>
      </rPr>
      <t>ويشمل السعر استبدال وتركيب أي قطع تالفة من اخشاب او الواح زنك او شبك نامس ومفصلات ومغالق بنفس الجودة والمواصفات للمواد الموجودة سابقاً و</t>
    </r>
    <r>
      <rPr>
        <b/>
        <sz val="16"/>
        <rFont val="Calibri"/>
        <family val="2"/>
        <scheme val="minor"/>
      </rPr>
      <t>عمل جميع ما يلزم لإنهاء العمل على أكمل وجه حسب الرسومات والمواصفات والأصول الفنية والمصنعية والشروط والتعليمات وتوجيهات المهندس المشرف</t>
    </r>
  </si>
  <si>
    <r>
      <rPr>
        <b/>
        <u/>
        <sz val="20"/>
        <color rgb="FFFF0000"/>
        <rFont val="Calibri"/>
        <family val="2"/>
        <scheme val="minor"/>
      </rPr>
      <t>IMPORTANT NOTES</t>
    </r>
    <r>
      <rPr>
        <b/>
        <sz val="20"/>
        <color indexed="10"/>
        <rFont val="Calibri"/>
        <family val="2"/>
        <scheme val="minor"/>
      </rPr>
      <t xml:space="preserve">
1</t>
    </r>
    <r>
      <rPr>
        <b/>
        <sz val="20"/>
        <color indexed="8"/>
        <rFont val="Calibri"/>
        <family val="2"/>
        <scheme val="minor"/>
      </rPr>
      <t>-</t>
    </r>
    <r>
      <rPr>
        <b/>
        <sz val="20"/>
        <color indexed="10"/>
        <rFont val="Calibri"/>
        <family val="2"/>
        <scheme val="minor"/>
      </rPr>
      <t xml:space="preserve"> </t>
    </r>
    <r>
      <rPr>
        <b/>
        <sz val="20"/>
        <rFont val="Calibri"/>
        <family val="2"/>
        <scheme val="minor"/>
      </rPr>
      <t xml:space="preserve">Prior to work, samples must be approved by Deem engineer. 
</t>
    </r>
  </si>
  <si>
    <r>
      <rPr>
        <b/>
        <u/>
        <sz val="20"/>
        <color rgb="FFFF0000"/>
        <rFont val="Calibri"/>
        <family val="2"/>
        <scheme val="minor"/>
      </rPr>
      <t xml:space="preserve"> ملاحظات هامة </t>
    </r>
    <r>
      <rPr>
        <b/>
        <sz val="20"/>
        <color indexed="10"/>
        <rFont val="Calibri"/>
        <family val="2"/>
        <scheme val="minor"/>
      </rPr>
      <t xml:space="preserve">
</t>
    </r>
    <r>
      <rPr>
        <b/>
        <sz val="20"/>
        <color theme="1"/>
        <rFont val="Calibri"/>
        <family val="2"/>
        <scheme val="minor"/>
      </rPr>
      <t>1</t>
    </r>
    <r>
      <rPr>
        <b/>
        <sz val="20"/>
        <color indexed="8"/>
        <rFont val="Calibri"/>
        <family val="2"/>
        <scheme val="minor"/>
      </rPr>
      <t xml:space="preserve">- يجب </t>
    </r>
    <r>
      <rPr>
        <b/>
        <sz val="20"/>
        <rFont val="Calibri"/>
        <family val="2"/>
        <scheme val="minor"/>
      </rPr>
      <t>طلب الموافقة المسبقة من المهندس المشرف على نوعية المواد ومطابقتها للشر</t>
    </r>
    <r>
      <rPr>
        <b/>
        <sz val="20"/>
        <color indexed="8"/>
        <rFont val="Calibri"/>
        <family val="2"/>
        <scheme val="minor"/>
      </rPr>
      <t>وط قبل التوريد</t>
    </r>
    <r>
      <rPr>
        <b/>
        <sz val="20"/>
        <rFont val="Calibri"/>
        <family val="2"/>
        <scheme val="minor"/>
      </rPr>
      <t xml:space="preserve">.
2- كلا اللغتين للبنود ملزمة للمقاول وسعر كل بند يشمل كل مايلزم لاتمام الغرض من البند وكافة متطلباته  </t>
    </r>
  </si>
  <si>
    <r>
      <rPr>
        <b/>
        <u/>
        <sz val="20"/>
        <color rgb="FFFF0000"/>
        <rFont val="Calibri"/>
        <family val="2"/>
        <scheme val="minor"/>
      </rPr>
      <t xml:space="preserve"> ملاحظات هامة </t>
    </r>
    <r>
      <rPr>
        <b/>
        <sz val="20"/>
        <color indexed="10"/>
        <rFont val="Calibri"/>
        <family val="2"/>
        <scheme val="minor"/>
      </rPr>
      <t xml:space="preserve">
</t>
    </r>
    <r>
      <rPr>
        <b/>
        <sz val="20"/>
        <color theme="1"/>
        <rFont val="Calibri"/>
        <family val="2"/>
        <scheme val="minor"/>
      </rPr>
      <t>1</t>
    </r>
    <r>
      <rPr>
        <b/>
        <sz val="20"/>
        <color indexed="8"/>
        <rFont val="Calibri"/>
        <family val="2"/>
        <scheme val="minor"/>
      </rPr>
      <t xml:space="preserve">- يجب </t>
    </r>
    <r>
      <rPr>
        <b/>
        <sz val="20"/>
        <rFont val="Calibri"/>
        <family val="2"/>
        <scheme val="minor"/>
      </rPr>
      <t>طلب الموافقة المسبقة من المهندس المشرف على نوعية المواد ومطابقتها للشر</t>
    </r>
    <r>
      <rPr>
        <b/>
        <sz val="20"/>
        <color indexed="8"/>
        <rFont val="Calibri"/>
        <family val="2"/>
        <scheme val="minor"/>
      </rPr>
      <t xml:space="preserve">وط قبل التوريد بحسب جدول مواصفات المواد المرفق </t>
    </r>
    <r>
      <rPr>
        <b/>
        <sz val="20"/>
        <rFont val="Calibri"/>
        <family val="2"/>
        <scheme val="minor"/>
      </rPr>
      <t xml:space="preserve">
2- كلا اللغتين للبنود ملزمة للمقاول وسعر كل بند يشمل كل مايلزم لاتمام الغرض من البند وكافة متطلباته  </t>
    </r>
  </si>
  <si>
    <t>شدة</t>
  </si>
  <si>
    <t xml:space="preserve"> شراء و توريد أكياس قمامه لون اسود سعة 100 لتر </t>
  </si>
  <si>
    <t>حبة</t>
  </si>
  <si>
    <t xml:space="preserve">شراء و توريد جاكت سلامه </t>
  </si>
  <si>
    <t xml:space="preserve">شراء و توريد كفوف من المطاط مقاس كبير - وسط </t>
  </si>
  <si>
    <r>
      <rPr>
        <b/>
        <u/>
        <sz val="20"/>
        <color rgb="FFFF0000"/>
        <rFont val="Calibri"/>
        <family val="2"/>
        <scheme val="minor"/>
      </rPr>
      <t>IMPORTANT NOTES</t>
    </r>
    <r>
      <rPr>
        <b/>
        <sz val="20"/>
        <rFont val="Calibri"/>
        <family val="2"/>
        <scheme val="minor"/>
      </rPr>
      <t xml:space="preserve">
1-</t>
    </r>
    <r>
      <rPr>
        <b/>
        <sz val="20"/>
        <color indexed="8"/>
        <rFont val="Calibri"/>
        <family val="2"/>
        <scheme val="minor"/>
      </rPr>
      <t xml:space="preserve"> All details required in Drawings are deemed included in items and costs, even not mentioned in BOQ.</t>
    </r>
    <r>
      <rPr>
        <b/>
        <sz val="20"/>
        <color indexed="10"/>
        <rFont val="Calibri"/>
        <family val="2"/>
        <scheme val="minor"/>
      </rPr>
      <t xml:space="preserve">
</t>
    </r>
    <r>
      <rPr>
        <b/>
        <sz val="20"/>
        <color indexed="8"/>
        <rFont val="Calibri"/>
        <family val="2"/>
        <scheme val="minor"/>
      </rPr>
      <t>2-</t>
    </r>
    <r>
      <rPr>
        <b/>
        <sz val="20"/>
        <color indexed="10"/>
        <rFont val="Calibri"/>
        <family val="2"/>
        <scheme val="minor"/>
      </rPr>
      <t xml:space="preserve"> </t>
    </r>
    <r>
      <rPr>
        <b/>
        <sz val="20"/>
        <rFont val="Calibri"/>
        <family val="2"/>
        <scheme val="minor"/>
      </rPr>
      <t>Prior to work, samples must be approved by Deem engineer. 
3- The works shall be carried out as per design or as instructions by</t>
    </r>
    <r>
      <rPr>
        <b/>
        <sz val="20"/>
        <color indexed="8"/>
        <rFont val="Calibri"/>
        <family val="2"/>
        <scheme val="minor"/>
      </rPr>
      <t xml:space="preserve"> Deem</t>
    </r>
    <r>
      <rPr>
        <b/>
        <sz val="20"/>
        <color indexed="10"/>
        <rFont val="Calibri"/>
        <family val="2"/>
        <scheme val="minor"/>
      </rPr>
      <t xml:space="preserve"> </t>
    </r>
    <r>
      <rPr>
        <b/>
        <sz val="20"/>
        <rFont val="Calibri"/>
        <family val="2"/>
        <scheme val="minor"/>
      </rPr>
      <t xml:space="preserve"> engineer.</t>
    </r>
  </si>
  <si>
    <r>
      <rPr>
        <b/>
        <u/>
        <sz val="20"/>
        <color rgb="FFFF0000"/>
        <rFont val="Calibri"/>
        <family val="2"/>
        <scheme val="minor"/>
      </rPr>
      <t xml:space="preserve"> ملاحظات هامة </t>
    </r>
    <r>
      <rPr>
        <b/>
        <sz val="20"/>
        <rFont val="Calibri"/>
        <family val="2"/>
        <scheme val="minor"/>
      </rPr>
      <t xml:space="preserve">
1- اي تفاصيل لم تذكر او تتضمن في جداول الكميات ووضحت في الرسومات او طلبت من المهندس المشرف </t>
    </r>
    <r>
      <rPr>
        <b/>
        <sz val="20"/>
        <color indexed="8"/>
        <rFont val="Calibri"/>
        <family val="2"/>
        <scheme val="minor"/>
      </rPr>
      <t>تعتبر محملة على البنود والأسعار و ي</t>
    </r>
    <r>
      <rPr>
        <b/>
        <sz val="20"/>
        <rFont val="Calibri"/>
        <family val="2"/>
        <scheme val="minor"/>
      </rPr>
      <t>جب على المقاول تنفيذها</t>
    </r>
    <r>
      <rPr>
        <b/>
        <sz val="20"/>
        <color indexed="10"/>
        <rFont val="Calibri"/>
        <family val="2"/>
        <scheme val="minor"/>
      </rPr>
      <t xml:space="preserve">.
</t>
    </r>
    <r>
      <rPr>
        <b/>
        <sz val="20"/>
        <color indexed="8"/>
        <rFont val="Calibri"/>
        <family val="2"/>
        <scheme val="minor"/>
      </rPr>
      <t xml:space="preserve">2- يجب </t>
    </r>
    <r>
      <rPr>
        <b/>
        <sz val="20"/>
        <rFont val="Calibri"/>
        <family val="2"/>
        <scheme val="minor"/>
      </rPr>
      <t>طلب الموافقة المسبقة من المهندس المشرف على نوعية المواد ومطابقتها للشر</t>
    </r>
    <r>
      <rPr>
        <b/>
        <sz val="20"/>
        <color indexed="8"/>
        <rFont val="Calibri"/>
        <family val="2"/>
        <scheme val="minor"/>
      </rPr>
      <t>وط قبل التوريد</t>
    </r>
    <r>
      <rPr>
        <b/>
        <sz val="20"/>
        <rFont val="Calibri"/>
        <family val="2"/>
        <scheme val="minor"/>
      </rPr>
      <t xml:space="preserve">.
3- كلا اللغتين للبنود ملزمة للمقاول وسعر كل بند يشمل كل مايلزم لاتمام الغرض من البند وكافة متطلباته  </t>
    </r>
  </si>
  <si>
    <t>Maintenance number of 57 roof for the IDPs shelters
 صيانة اسقف لملاجئ النازحين
.</t>
  </si>
  <si>
    <t>Maintenance number shelter walls for the IDPs shelters
 صيانة جدران ملاجئ النازحين.</t>
  </si>
  <si>
    <r>
      <rPr>
        <b/>
        <u/>
        <sz val="22"/>
        <color rgb="FFFF0000"/>
        <rFont val="Calibri"/>
        <family val="2"/>
        <scheme val="minor"/>
      </rPr>
      <t>IMPORTANT NOTES</t>
    </r>
    <r>
      <rPr>
        <b/>
        <sz val="22"/>
        <color indexed="10"/>
        <rFont val="Calibri"/>
        <family val="2"/>
        <scheme val="minor"/>
      </rPr>
      <t xml:space="preserve">
1</t>
    </r>
    <r>
      <rPr>
        <b/>
        <sz val="22"/>
        <color indexed="8"/>
        <rFont val="Calibri"/>
        <family val="2"/>
        <scheme val="minor"/>
      </rPr>
      <t>-</t>
    </r>
    <r>
      <rPr>
        <b/>
        <sz val="22"/>
        <color indexed="10"/>
        <rFont val="Calibri"/>
        <family val="2"/>
        <scheme val="minor"/>
      </rPr>
      <t xml:space="preserve"> </t>
    </r>
    <r>
      <rPr>
        <b/>
        <sz val="22"/>
        <rFont val="Calibri"/>
        <family val="2"/>
        <scheme val="minor"/>
      </rPr>
      <t xml:space="preserve">Prior to work, samples must be approved by Deem engineer. 
</t>
    </r>
  </si>
  <si>
    <t>عاشراَ</t>
  </si>
  <si>
    <t xml:space="preserve">جدول التوزيع للاعمال و للانشطة وأماكن العمل حسب مواقع النازحين في محافظة الضالغ مديرية قعطبة </t>
  </si>
  <si>
    <r>
      <rPr>
        <b/>
        <u/>
        <sz val="18"/>
        <color rgb="FFFF0000"/>
        <rFont val="Calibri"/>
        <family val="2"/>
        <scheme val="minor"/>
      </rPr>
      <t xml:space="preserve"> ملاحظات هامة </t>
    </r>
    <r>
      <rPr>
        <b/>
        <sz val="18"/>
        <rFont val="Calibri"/>
        <family val="2"/>
        <scheme val="minor"/>
      </rPr>
      <t xml:space="preserve">
1- اي تفاصيل لم تذكر او تتضمن في جداول الكميات ووضحت في الرسومات او طلبت من المهندس المشرف </t>
    </r>
    <r>
      <rPr>
        <b/>
        <sz val="18"/>
        <color indexed="8"/>
        <rFont val="Calibri"/>
        <family val="2"/>
        <scheme val="minor"/>
      </rPr>
      <t>تعتبر محملة على البنود والأسعار و ي</t>
    </r>
    <r>
      <rPr>
        <b/>
        <sz val="18"/>
        <rFont val="Calibri"/>
        <family val="2"/>
        <scheme val="minor"/>
      </rPr>
      <t>جب على المقاول تنفيذها</t>
    </r>
    <r>
      <rPr>
        <b/>
        <sz val="18"/>
        <color indexed="10"/>
        <rFont val="Calibri"/>
        <family val="2"/>
        <scheme val="minor"/>
      </rPr>
      <t xml:space="preserve">.
</t>
    </r>
    <r>
      <rPr>
        <b/>
        <sz val="18"/>
        <color indexed="8"/>
        <rFont val="Calibri"/>
        <family val="2"/>
        <scheme val="minor"/>
      </rPr>
      <t xml:space="preserve">2- يجب </t>
    </r>
    <r>
      <rPr>
        <b/>
        <sz val="18"/>
        <rFont val="Calibri"/>
        <family val="2"/>
        <scheme val="minor"/>
      </rPr>
      <t>طلب الموافقة المسبقة من المهندس المشرف على نوعية المواد ومطابقتها للشر</t>
    </r>
    <r>
      <rPr>
        <b/>
        <sz val="18"/>
        <color indexed="8"/>
        <rFont val="Calibri"/>
        <family val="2"/>
        <scheme val="minor"/>
      </rPr>
      <t>وط قبل التوريد</t>
    </r>
    <r>
      <rPr>
        <b/>
        <sz val="18"/>
        <rFont val="Calibri"/>
        <family val="2"/>
        <scheme val="minor"/>
      </rPr>
      <t xml:space="preserve">.
3- كلا اللغتين للبنود ملزمة للمقاول وسعر كل بند يشمل كل مايلزم لاتمام الغرض من البند وكافة متطلباته  </t>
    </r>
  </si>
  <si>
    <r>
      <rPr>
        <b/>
        <u/>
        <sz val="18"/>
        <color rgb="FFFF0000"/>
        <rFont val="Calibri"/>
        <family val="2"/>
        <scheme val="minor"/>
      </rPr>
      <t>IMPORTANT NOTES</t>
    </r>
    <r>
      <rPr>
        <b/>
        <sz val="18"/>
        <rFont val="Calibri"/>
        <family val="2"/>
        <scheme val="minor"/>
      </rPr>
      <t xml:space="preserve">
1-</t>
    </r>
    <r>
      <rPr>
        <b/>
        <sz val="18"/>
        <color indexed="8"/>
        <rFont val="Calibri"/>
        <family val="2"/>
        <scheme val="minor"/>
      </rPr>
      <t xml:space="preserve"> All details required in Drawings are deemed included in items and costs, even not mentioned in BOQ.</t>
    </r>
    <r>
      <rPr>
        <b/>
        <sz val="18"/>
        <color indexed="10"/>
        <rFont val="Calibri"/>
        <family val="2"/>
        <scheme val="minor"/>
      </rPr>
      <t xml:space="preserve">
</t>
    </r>
    <r>
      <rPr>
        <b/>
        <sz val="18"/>
        <color indexed="8"/>
        <rFont val="Calibri"/>
        <family val="2"/>
        <scheme val="minor"/>
      </rPr>
      <t>2-</t>
    </r>
    <r>
      <rPr>
        <b/>
        <sz val="18"/>
        <color indexed="10"/>
        <rFont val="Calibri"/>
        <family val="2"/>
        <scheme val="minor"/>
      </rPr>
      <t xml:space="preserve"> </t>
    </r>
    <r>
      <rPr>
        <b/>
        <sz val="18"/>
        <rFont val="Calibri"/>
        <family val="2"/>
        <scheme val="minor"/>
      </rPr>
      <t>Prior to work, samples must be approved by Deem engineer. 
3- The works shall be carried out as per design or as instructions by</t>
    </r>
    <r>
      <rPr>
        <b/>
        <sz val="18"/>
        <color indexed="8"/>
        <rFont val="Calibri"/>
        <family val="2"/>
        <scheme val="minor"/>
      </rPr>
      <t xml:space="preserve"> Deem</t>
    </r>
    <r>
      <rPr>
        <b/>
        <sz val="18"/>
        <color indexed="10"/>
        <rFont val="Calibri"/>
        <family val="2"/>
        <scheme val="minor"/>
      </rPr>
      <t xml:space="preserve"> </t>
    </r>
    <r>
      <rPr>
        <b/>
        <sz val="18"/>
        <rFont val="Calibri"/>
        <family val="2"/>
        <scheme val="minor"/>
      </rPr>
      <t xml:space="preserve"> engineer.</t>
    </r>
  </si>
  <si>
    <r>
      <rPr>
        <b/>
        <u/>
        <sz val="24"/>
        <color rgb="FFFF0000"/>
        <rFont val="Calibri"/>
        <family val="2"/>
        <scheme val="minor"/>
      </rPr>
      <t xml:space="preserve"> ملاحظات هامة </t>
    </r>
    <r>
      <rPr>
        <b/>
        <sz val="24"/>
        <rFont val="Calibri"/>
        <family val="2"/>
        <scheme val="minor"/>
      </rPr>
      <t xml:space="preserve">
1- اي تفاصيل لم تذكر او تتضمن في جداول الكميات ووضحت في الرسومات او طلبت من المهندس المشرف </t>
    </r>
    <r>
      <rPr>
        <b/>
        <sz val="24"/>
        <color indexed="8"/>
        <rFont val="Calibri"/>
        <family val="2"/>
        <scheme val="minor"/>
      </rPr>
      <t>تعتبر محملة على البنود والأسعار و ي</t>
    </r>
    <r>
      <rPr>
        <b/>
        <sz val="24"/>
        <rFont val="Calibri"/>
        <family val="2"/>
        <scheme val="minor"/>
      </rPr>
      <t>جب على المقاول تنفيذها</t>
    </r>
    <r>
      <rPr>
        <b/>
        <sz val="24"/>
        <color indexed="10"/>
        <rFont val="Calibri"/>
        <family val="2"/>
        <scheme val="minor"/>
      </rPr>
      <t xml:space="preserve">.
</t>
    </r>
    <r>
      <rPr>
        <b/>
        <sz val="24"/>
        <color indexed="8"/>
        <rFont val="Calibri"/>
        <family val="2"/>
        <scheme val="minor"/>
      </rPr>
      <t xml:space="preserve">2- يجب </t>
    </r>
    <r>
      <rPr>
        <b/>
        <sz val="24"/>
        <rFont val="Calibri"/>
        <family val="2"/>
        <scheme val="minor"/>
      </rPr>
      <t>طلب الموافقة المسبقة من المهندس المشرف على نوعية المواد ومطابقتها للشر</t>
    </r>
    <r>
      <rPr>
        <b/>
        <sz val="24"/>
        <color indexed="8"/>
        <rFont val="Calibri"/>
        <family val="2"/>
        <scheme val="minor"/>
      </rPr>
      <t>وط قبل التوريد</t>
    </r>
    <r>
      <rPr>
        <b/>
        <sz val="24"/>
        <rFont val="Calibri"/>
        <family val="2"/>
        <scheme val="minor"/>
      </rPr>
      <t xml:space="preserve">.
3- كلا اللغتين للبنود ملزمة للمقاول وسعر كل بند يشمل كل مايلزم لاتمام الغرض من البند وكافة متطلباته  </t>
    </r>
  </si>
  <si>
    <r>
      <rPr>
        <b/>
        <u/>
        <sz val="24"/>
        <color rgb="FFFF0000"/>
        <rFont val="Calibri"/>
        <family val="2"/>
        <scheme val="minor"/>
      </rPr>
      <t>IMPORTANT NOTES</t>
    </r>
    <r>
      <rPr>
        <b/>
        <sz val="24"/>
        <rFont val="Calibri"/>
        <family val="2"/>
        <scheme val="minor"/>
      </rPr>
      <t xml:space="preserve">
1-</t>
    </r>
    <r>
      <rPr>
        <b/>
        <sz val="24"/>
        <color indexed="8"/>
        <rFont val="Calibri"/>
        <family val="2"/>
        <scheme val="minor"/>
      </rPr>
      <t xml:space="preserve"> All details required in Drawings are deemed included in items and costs, even not mentioned in BOQ.</t>
    </r>
    <r>
      <rPr>
        <b/>
        <sz val="24"/>
        <color indexed="10"/>
        <rFont val="Calibri"/>
        <family val="2"/>
        <scheme val="minor"/>
      </rPr>
      <t xml:space="preserve">
</t>
    </r>
    <r>
      <rPr>
        <b/>
        <sz val="24"/>
        <color indexed="8"/>
        <rFont val="Calibri"/>
        <family val="2"/>
        <scheme val="minor"/>
      </rPr>
      <t>2-</t>
    </r>
    <r>
      <rPr>
        <b/>
        <sz val="24"/>
        <color indexed="10"/>
        <rFont val="Calibri"/>
        <family val="2"/>
        <scheme val="minor"/>
      </rPr>
      <t xml:space="preserve"> </t>
    </r>
    <r>
      <rPr>
        <b/>
        <sz val="24"/>
        <rFont val="Calibri"/>
        <family val="2"/>
        <scheme val="minor"/>
      </rPr>
      <t>Prior to work, samples must be approved by Deem engineer. 
3- The works shall be carried out as per design or as instructions by</t>
    </r>
    <r>
      <rPr>
        <b/>
        <sz val="24"/>
        <color indexed="8"/>
        <rFont val="Calibri"/>
        <family val="2"/>
        <scheme val="minor"/>
      </rPr>
      <t xml:space="preserve"> Deem</t>
    </r>
    <r>
      <rPr>
        <b/>
        <sz val="24"/>
        <color indexed="10"/>
        <rFont val="Calibri"/>
        <family val="2"/>
        <scheme val="minor"/>
      </rPr>
      <t xml:space="preserve"> </t>
    </r>
    <r>
      <rPr>
        <b/>
        <sz val="24"/>
        <rFont val="Calibri"/>
        <family val="2"/>
        <scheme val="minor"/>
      </rPr>
      <t xml:space="preserve"> engineer.</t>
    </r>
  </si>
  <si>
    <r>
      <t xml:space="preserve">اعمال نقاط المياه
توريد وتركيب نقاط مياه في مواقع النازحين حيث تتكون كل نقطة من التالي:
عدد 1 خزان مياه بلاستيك ثلاث طبقات سعة 2000 لتر
عدد 0.5 ماسورة بلاستيك 0.75 هنش, 1/2 ضغط , طول 3 متر نوعية (حار وبارد) 
عدد 1 محبس رئيسي حديد 0.75 هنش
عدد 2 مثلوث بلاستيك 0.75
عدد 2 ركب بلاستيك 90 درجة  
عدد 1 علبه صغيرغراء مواسير بلاستيك
عدد 3 وصله بتريت لتركيب حنفيات المياه
عدد 2 تيب (شليشان) للمواسير والحنفيات
سلسلة طول 5 متر حجم وسط لتثبيت الخزان
</t>
    </r>
    <r>
      <rPr>
        <b/>
        <sz val="16"/>
        <color rgb="FFFF0000"/>
        <rFont val="Calibri"/>
        <family val="2"/>
        <scheme val="minor"/>
      </rPr>
      <t>يشمل السعر جميع الأعمال اللازمة لإنهاء البند طبقاً للمواصفات الفنية والرسومات المرفقة</t>
    </r>
  </si>
  <si>
    <r>
      <t xml:space="preserve">اعمال نقاط المياه
توريد وتركيب نقاط مياه في مواقع النازحين حيث تتكون كل نقطة من التالي:
عدد 1 خزان مياه بلاستيك ثلاث طبقات سعة 2000 لتر
</t>
    </r>
    <r>
      <rPr>
        <b/>
        <sz val="20"/>
        <color rgb="FFFF0000"/>
        <rFont val="Calibri"/>
        <family val="2"/>
        <scheme val="minor"/>
      </rPr>
      <t>يشمل السعر جميع الأعمال اللازمة لإنهاء البند طبقاً للمواصفات الفنية والرسومات المرفقة</t>
    </r>
  </si>
  <si>
    <r>
      <rPr>
        <b/>
        <u/>
        <sz val="20"/>
        <color rgb="FFFF0000"/>
        <rFont val="Calibri"/>
        <family val="2"/>
        <scheme val="minor"/>
      </rPr>
      <t xml:space="preserve"> ملاحظات هامة </t>
    </r>
    <r>
      <rPr>
        <b/>
        <sz val="20"/>
        <rFont val="Calibri"/>
        <family val="2"/>
        <scheme val="minor"/>
      </rPr>
      <t xml:space="preserve">
اي تفاصیل لم تذكر في قائمة الكمیات ووضحت في الرسومات تعتبر محملة على البنود والأسعار و یجب على المقاول تنفیذھا.
یجب أن تتم قراءة جدول الكمیات بالتزامن مع المواصفات. كل المواد والمعدات یجب أن تتطابق مع
المواصفات ویتم الموافقة علیھا من قبل المھندس المشرف قبل وبعد الاستخدام أوالتركیب . 
یجب أن یتم تنفیذ جمیع الأعمال وفقاً لتعلیمات المھندس المشرف. 
یجب أن یشمل سعر الوحدة كل التكالیف اللازمة لإكمال وتشغیل ذلك البند بصورة تامة.
یجب اختبار الإنشاءات وأنظمة الكھرباء والسباكة عند الانتھاء من الأعمال.
كلا اللغتین للبنود ملزمة للمقاول وسعر كل بند یشمل كل مایلزم لاتمام الغرض من البند وكافة متطلباته.
</t>
    </r>
  </si>
  <si>
    <t>مبلغ نسبة التخفيض  بعد ضربة في الإجمالي العام</t>
  </si>
  <si>
    <t xml:space="preserve">الإجمالي الكلي كتابتا مبلغ وقدره:           يكتب بالاسفل                                                                      The grand total, written in amount and capacity
.......................................................................................................................................................................................................                                                                                                                                      </t>
  </si>
  <si>
    <r>
      <t>شراء وتوريد حقائب طاقة لمواقع النازحين في مديرية قعطبة - محافظة الضالع</t>
    </r>
    <r>
      <rPr>
        <sz val="28"/>
        <color theme="1"/>
        <rFont val="Times New Roman"/>
        <family val="1"/>
      </rPr>
      <t xml:space="preserve">
</t>
    </r>
    <r>
      <rPr>
        <b/>
        <sz val="28"/>
        <color theme="1"/>
        <rFont val="Times New Roman"/>
        <family val="1"/>
      </rPr>
      <t>Supply energy kits to the IDP sites in Qataba District - Al Dhalea Governorate</t>
    </r>
  </si>
  <si>
    <t>Gas Cooking Stove - Locally Made with two fire burners.
Good quality (Al-Awdy or similar)</t>
  </si>
  <si>
    <t>شوله غاز للطهي:
شوله غاز للطهي - محلي الصنع مع موقدين ناريين.
جودة ممتازة ( العودي او مايماثله)</t>
  </si>
  <si>
    <t>New Gas Slender - certified for safety in addition to the other needed regulator, pipes, clips needed for connection with the stove</t>
  </si>
  <si>
    <t xml:space="preserve">اسطوانة غاز:
اسطوانة غاز جديد (مع التعبئة) معتمده وامنة للإستخدام بالإضافة إلى المنظم والأنابيب والمشابك والربلات اللازمة للتوصيل بالشوله
</t>
  </si>
  <si>
    <t>Set</t>
  </si>
  <si>
    <t xml:space="preserve">• Solar Panel 50 W
• Battery 30 Ah
• Controller 10 A
• 4 Led Weird Lamps with Switches.
• 5 m Wires
• Preferrd for (Sana'a - Ibb - Saa'da - Taiz -Aden-Mukha) </t>
  </si>
  <si>
    <t>معدات الطاقة الشمسية
نظام الطاقة الشمسية "• لوحة شمسية 50 واط
• بطارية 30 أمبير
• وحدة تحكم 10 أمبير
• 4 مصابيح ليد غريبة مع مفاتيح.
• أسلاك بطول 5 أمتار</t>
  </si>
  <si>
    <t>شراء وتوريد حقائب طاقة (أدوات طهي)</t>
  </si>
  <si>
    <t>شراء وتوريد حقائب طاقة (معدات طاقة شمسية)</t>
  </si>
  <si>
    <t>مخيم حليف</t>
  </si>
  <si>
    <t xml:space="preserve">عدد الحقائب لكل موقع </t>
  </si>
  <si>
    <t>الثاني عشر</t>
  </si>
  <si>
    <t xml:space="preserve">توريد حقائب طاقة وطهي </t>
  </si>
  <si>
    <r>
      <rPr>
        <b/>
        <u/>
        <sz val="22"/>
        <color rgb="FFFF0000"/>
        <rFont val="Calibri"/>
        <family val="2"/>
        <scheme val="minor"/>
      </rPr>
      <t xml:space="preserve"> ملاحظات هامة </t>
    </r>
    <r>
      <rPr>
        <b/>
        <sz val="22"/>
        <color indexed="10"/>
        <rFont val="Calibri"/>
        <family val="2"/>
        <scheme val="minor"/>
      </rPr>
      <t xml:space="preserve">
</t>
    </r>
    <r>
      <rPr>
        <b/>
        <sz val="22"/>
        <color theme="1"/>
        <rFont val="Calibri"/>
        <family val="2"/>
        <scheme val="minor"/>
      </rPr>
      <t>1</t>
    </r>
    <r>
      <rPr>
        <b/>
        <sz val="22"/>
        <color indexed="8"/>
        <rFont val="Calibri"/>
        <family val="2"/>
        <scheme val="minor"/>
      </rPr>
      <t xml:space="preserve">- يجب </t>
    </r>
    <r>
      <rPr>
        <b/>
        <sz val="22"/>
        <rFont val="Calibri"/>
        <family val="2"/>
        <scheme val="minor"/>
      </rPr>
      <t>طلب الموافقة المسبقة من المهندس المشرف على نوعية المواد ومطابقتها للشر</t>
    </r>
    <r>
      <rPr>
        <b/>
        <sz val="22"/>
        <color indexed="8"/>
        <rFont val="Calibri"/>
        <family val="2"/>
        <scheme val="minor"/>
      </rPr>
      <t>وط قبل التوريد بحسب جدول مواصفات المواد</t>
    </r>
    <r>
      <rPr>
        <b/>
        <sz val="22"/>
        <rFont val="Calibri"/>
        <family val="2"/>
        <scheme val="minor"/>
      </rPr>
      <t xml:space="preserve">
2- كلا اللغتين للبنود ملزمة للمقاول وسعر كل بند يشمل كل مايلزم لاتمام الغرض من البند وكافة متطلباته  
3- يجب طباعة شعار المنظمة المانحة وشعار الشريك علي دبة الغاز وكرتون معدات الطاقة الشمسية قبل التوريد والتوزيع</t>
    </r>
  </si>
  <si>
    <t xml:space="preserve">توريد وتركيب وتشغيل وحدة الطاقة الشمسية الكهروضوئية:
•   وبسماحية لا تقل عن 3% في  حاله الظروف القياسية .
• كفاءة تحويل أكثر من 21٪ تحت ظروف STC.
• وحدة الجهد: لا تقل عن 2000 VDC.
• درجة حرارة التشغيل: -40 درجة مئوية إلى 85 درجة مئوية
• يجب أن تتوافق مع شهادات CE أو IEC 61215/61730 / TUV أو UL أو معايير معادلة.
• الأداء الخطي: لا يقل خرج الطاقة الاسمي عن 90٪ بعد 10 سنوات و 80٪ بعد 25 سنة وضمان المنتج لمدة 10 سنوات.
</t>
  </si>
  <si>
    <t>Watt
وات</t>
  </si>
  <si>
    <t xml:space="preserve">Supply, install and commissioning Solar PV Module:
• With a tolerance of not less than 3% in the case of standard conditions.
•More than 21 % conversion efficiency under STC.
 • Module Voltage: Not less than 2000 VDC;
• Operating temperature: -40°C to 85°C
•Must conform to CE, IEC 61215/ 61730/TUV, UL certificates or equivalent standards.
•Linear performance: Nominal power output not less than 90% after 10 years, 80% after 25 years and Product warranty for 10 years.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</si>
</sst>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164" formatCode="0.0"/>
    <numFmt numFmtId="165" formatCode="&quot;$&quot;#,##0.00"/>
    <numFmt numFmtId="166" formatCode="_-* #,##0.0_-;\-* #,##0.0_-;_-* &quot;-&quot;??_-;_-@_-"/>
    <numFmt numFmtId="167" formatCode="_-* #,##0.00_-;\-* #,##0.00_-;_-* &quot;-&quot;??_-;_-@_-"/>
    <numFmt numFmtId="168" formatCode="[$-20C0000]d/mmmm/yyyy&quot;م&quot;;@"/>
  </numFmts>
  <fonts count="103">
    <font>
      <sz val="11"/>
      <color theme="1"/>
      <name val="Calibri"/>
      <family val="2"/>
      <scheme val="minor"/>
    </font>
    <font>
      <b/>
      <sz val="16"/>
      <color theme="0"/>
      <name val="Calibri"/>
      <family val="2"/>
      <scheme val="minor"/>
    </font>
    <font>
      <sz val="10"/>
      <name val="Arial"/>
      <family val="2"/>
    </font>
    <font>
      <b/>
      <sz val="11"/>
      <color theme="0"/>
      <name val="Times New Roman"/>
      <family val="1"/>
    </font>
    <font>
      <b/>
      <sz val="20"/>
      <color theme="0"/>
      <name val="Times New Roman"/>
      <family val="1"/>
    </font>
    <font>
      <b/>
      <sz val="14"/>
      <color theme="0"/>
      <name val="Arial"/>
      <family val="2"/>
    </font>
    <font>
      <b/>
      <sz val="18"/>
      <color theme="0"/>
      <name val="Calibri"/>
      <family val="2"/>
    </font>
    <font>
      <b/>
      <sz val="16"/>
      <name val="Calibri"/>
      <family val="2"/>
      <scheme val="minor"/>
    </font>
    <font>
      <b/>
      <sz val="16"/>
      <color indexed="8"/>
      <name val="Calibri"/>
      <family val="2"/>
      <scheme val="minor"/>
    </font>
    <font>
      <b/>
      <sz val="16"/>
      <color indexed="10"/>
      <name val="Calibri"/>
      <family val="2"/>
      <scheme val="minor"/>
    </font>
    <font>
      <b/>
      <sz val="10"/>
      <name val="Calibri"/>
      <family val="2"/>
      <scheme val="minor"/>
    </font>
    <font>
      <b/>
      <u/>
      <sz val="16"/>
      <name val="Calibri"/>
      <family val="2"/>
      <scheme val="minor"/>
    </font>
    <font>
      <sz val="8"/>
      <name val="Calibri"/>
      <family val="2"/>
      <scheme val="minor"/>
    </font>
    <font>
      <b/>
      <sz val="20"/>
      <color theme="0"/>
      <name val="Calibri"/>
      <family val="2"/>
      <scheme val="minor"/>
    </font>
    <font>
      <b/>
      <u/>
      <sz val="18"/>
      <name val="Calibri"/>
      <family val="2"/>
      <scheme val="minor"/>
    </font>
    <font>
      <b/>
      <sz val="18"/>
      <name val="Calibri"/>
      <family val="2"/>
      <scheme val="minor"/>
    </font>
    <font>
      <b/>
      <u/>
      <sz val="16"/>
      <color rgb="FFFF0000"/>
      <name val="Calibri"/>
      <family val="2"/>
      <scheme val="minor"/>
    </font>
    <font>
      <b/>
      <sz val="16"/>
      <color theme="0"/>
      <name val="Calibri"/>
      <family val="2"/>
    </font>
    <font>
      <b/>
      <sz val="18"/>
      <name val="Calibri"/>
      <family val="2"/>
    </font>
    <font>
      <b/>
      <sz val="28"/>
      <color theme="1"/>
      <name val="Times New Roman"/>
      <family val="1"/>
    </font>
    <font>
      <b/>
      <sz val="16"/>
      <color rgb="FFFF0000"/>
      <name val="Calibri"/>
      <family val="2"/>
      <scheme val="minor"/>
    </font>
    <font>
      <sz val="28"/>
      <color theme="1"/>
      <name val="Times New Roman"/>
      <family val="1"/>
    </font>
    <font>
      <sz val="11"/>
      <color theme="1"/>
      <name val="Calibri"/>
      <family val="2"/>
      <charset val="178"/>
      <scheme val="minor"/>
    </font>
    <font>
      <sz val="11"/>
      <color theme="1"/>
      <name val="Calibri"/>
      <family val="2"/>
      <scheme val="minor"/>
    </font>
    <font>
      <b/>
      <sz val="20"/>
      <name val="Calibri"/>
      <family val="2"/>
      <scheme val="minor"/>
    </font>
    <font>
      <b/>
      <sz val="24"/>
      <color theme="0"/>
      <name val="Calibri"/>
      <family val="2"/>
    </font>
    <font>
      <sz val="11"/>
      <color rgb="FF000000"/>
      <name val="Arial"/>
      <family val="2"/>
    </font>
    <font>
      <sz val="10"/>
      <color rgb="FF000000"/>
      <name val="Arial"/>
      <family val="2"/>
    </font>
    <font>
      <sz val="11"/>
      <color theme="1"/>
      <name val="Arial"/>
      <family val="2"/>
    </font>
    <font>
      <b/>
      <u/>
      <sz val="16"/>
      <color rgb="FF000000"/>
      <name val="Arial"/>
      <family val="2"/>
    </font>
    <font>
      <b/>
      <sz val="16"/>
      <color theme="0"/>
      <name val="Times New Roman"/>
      <family val="1"/>
    </font>
    <font>
      <b/>
      <sz val="16"/>
      <color theme="0"/>
      <name val="Arial"/>
      <family val="2"/>
    </font>
    <font>
      <sz val="18"/>
      <color theme="1"/>
      <name val="Calibri"/>
      <family val="2"/>
      <scheme val="minor"/>
    </font>
    <font>
      <b/>
      <sz val="15"/>
      <name val="Calibri"/>
      <family val="2"/>
      <scheme val="minor"/>
    </font>
    <font>
      <sz val="11"/>
      <name val="Calibri"/>
      <family val="2"/>
      <scheme val="minor"/>
    </font>
    <font>
      <sz val="16"/>
      <name val="Calibri"/>
      <family val="2"/>
      <scheme val="minor"/>
    </font>
    <font>
      <b/>
      <sz val="16"/>
      <name val="Arial"/>
      <family val="2"/>
    </font>
    <font>
      <b/>
      <sz val="16"/>
      <color theme="1"/>
      <name val="Times New Roman"/>
      <family val="1"/>
    </font>
    <font>
      <b/>
      <sz val="11"/>
      <name val="Calibri"/>
      <family val="2"/>
      <scheme val="minor"/>
    </font>
    <font>
      <b/>
      <sz val="16"/>
      <color rgb="FF000000"/>
      <name val="Calibri"/>
      <family val="2"/>
    </font>
    <font>
      <b/>
      <sz val="22"/>
      <name val="MCS Taybah S_U normal."/>
    </font>
    <font>
      <sz val="22"/>
      <color theme="1"/>
      <name val="Calibri"/>
      <family val="2"/>
      <charset val="178"/>
      <scheme val="minor"/>
    </font>
    <font>
      <sz val="22"/>
      <name val="Calibri"/>
      <family val="2"/>
      <scheme val="minor"/>
    </font>
    <font>
      <b/>
      <sz val="18"/>
      <name val="Times New Roman"/>
      <family val="1"/>
    </font>
    <font>
      <b/>
      <sz val="20"/>
      <name val="Times New Roman"/>
      <family val="1"/>
    </font>
    <font>
      <b/>
      <sz val="22"/>
      <name val="Times New Roman"/>
      <family val="1"/>
    </font>
    <font>
      <sz val="14"/>
      <color rgb="FF000000"/>
      <name val="Calibri"/>
      <family val="2"/>
    </font>
    <font>
      <sz val="14"/>
      <color theme="1"/>
      <name val="Calibri"/>
      <family val="2"/>
      <scheme val="minor"/>
    </font>
    <font>
      <b/>
      <sz val="14"/>
      <color rgb="FF000000"/>
      <name val="Calibri"/>
      <family val="2"/>
    </font>
    <font>
      <sz val="14"/>
      <color rgb="FF000000"/>
      <name val="Arial"/>
      <family val="2"/>
    </font>
    <font>
      <sz val="14"/>
      <name val="Arial"/>
      <family val="2"/>
    </font>
    <font>
      <b/>
      <sz val="14"/>
      <color theme="1"/>
      <name val="Calibri"/>
      <family val="2"/>
      <scheme val="minor"/>
    </font>
    <font>
      <sz val="20"/>
      <color theme="1"/>
      <name val="Calibri"/>
      <family val="2"/>
      <scheme val="minor"/>
    </font>
    <font>
      <b/>
      <sz val="22"/>
      <name val="Calibri"/>
      <family val="2"/>
      <scheme val="minor"/>
    </font>
    <font>
      <sz val="22"/>
      <color theme="1"/>
      <name val="Calibri"/>
      <family val="2"/>
      <scheme val="minor"/>
    </font>
    <font>
      <b/>
      <sz val="20"/>
      <color theme="0"/>
      <name val="Calibri"/>
      <family val="2"/>
    </font>
    <font>
      <b/>
      <sz val="22"/>
      <name val="Calibri"/>
      <family val="2"/>
    </font>
    <font>
      <b/>
      <sz val="22"/>
      <color theme="0"/>
      <name val="Calibri"/>
      <family val="2"/>
      <scheme val="minor"/>
    </font>
    <font>
      <b/>
      <sz val="24"/>
      <color theme="0"/>
      <name val="Calibri"/>
      <family val="2"/>
      <scheme val="minor"/>
    </font>
    <font>
      <b/>
      <sz val="26"/>
      <color theme="0"/>
      <name val="Calibri"/>
      <family val="2"/>
      <scheme val="minor"/>
    </font>
    <font>
      <b/>
      <sz val="24"/>
      <name val="Calibri"/>
      <family val="2"/>
      <scheme val="minor"/>
    </font>
    <font>
      <sz val="16"/>
      <color theme="1"/>
      <name val="Calibri"/>
      <family val="2"/>
      <scheme val="minor"/>
    </font>
    <font>
      <b/>
      <sz val="20"/>
      <color theme="1"/>
      <name val="Calibri"/>
      <family val="2"/>
      <scheme val="minor"/>
    </font>
    <font>
      <sz val="22"/>
      <color theme="1"/>
      <name val="Arial"/>
      <family val="2"/>
    </font>
    <font>
      <b/>
      <sz val="17"/>
      <name val="Calibri"/>
      <family val="2"/>
      <scheme val="minor"/>
    </font>
    <font>
      <sz val="24"/>
      <color theme="1"/>
      <name val="Arial"/>
      <family val="2"/>
    </font>
    <font>
      <sz val="24"/>
      <color theme="1"/>
      <name val="Calibri"/>
      <family val="2"/>
      <scheme val="minor"/>
    </font>
    <font>
      <sz val="26"/>
      <color theme="1"/>
      <name val="Arial"/>
      <family val="2"/>
    </font>
    <font>
      <b/>
      <sz val="26"/>
      <name val="Calibri"/>
      <family val="2"/>
      <scheme val="minor"/>
    </font>
    <font>
      <b/>
      <sz val="28"/>
      <color theme="0"/>
      <name val="Calibri"/>
      <family val="2"/>
      <scheme val="minor"/>
    </font>
    <font>
      <b/>
      <u/>
      <sz val="18"/>
      <color rgb="FFFF0000"/>
      <name val="Calibri"/>
      <family val="2"/>
      <scheme val="minor"/>
    </font>
    <font>
      <b/>
      <sz val="18"/>
      <color indexed="10"/>
      <name val="Calibri"/>
      <family val="2"/>
      <scheme val="minor"/>
    </font>
    <font>
      <b/>
      <sz val="18"/>
      <color indexed="8"/>
      <name val="Calibri"/>
      <family val="2"/>
      <scheme val="minor"/>
    </font>
    <font>
      <b/>
      <sz val="18"/>
      <color theme="0"/>
      <name val="Times New Roman"/>
      <family val="1"/>
    </font>
    <font>
      <b/>
      <sz val="18"/>
      <color theme="0"/>
      <name val="Arial"/>
      <family val="2"/>
    </font>
    <font>
      <b/>
      <sz val="20"/>
      <color theme="0"/>
      <name val="Arial"/>
      <family val="2"/>
    </font>
    <font>
      <b/>
      <u/>
      <sz val="20"/>
      <color rgb="FFFF0000"/>
      <name val="Calibri"/>
      <family val="2"/>
      <scheme val="minor"/>
    </font>
    <font>
      <b/>
      <sz val="20"/>
      <color indexed="10"/>
      <name val="Calibri"/>
      <family val="2"/>
      <scheme val="minor"/>
    </font>
    <font>
      <b/>
      <sz val="20"/>
      <color indexed="8"/>
      <name val="Calibri"/>
      <family val="2"/>
      <scheme val="minor"/>
    </font>
    <font>
      <sz val="26"/>
      <color theme="1"/>
      <name val="Calibri"/>
      <family val="2"/>
      <scheme val="minor"/>
    </font>
    <font>
      <b/>
      <sz val="28"/>
      <name val="Calibri"/>
      <family val="2"/>
      <scheme val="minor"/>
    </font>
    <font>
      <sz val="28"/>
      <color theme="1"/>
      <name val="Calibri"/>
      <family val="2"/>
      <scheme val="minor"/>
    </font>
    <font>
      <b/>
      <sz val="22"/>
      <color theme="1"/>
      <name val="Calibri"/>
      <family val="2"/>
      <scheme val="minor"/>
    </font>
    <font>
      <b/>
      <sz val="20"/>
      <color theme="1"/>
      <name val="Arial"/>
      <family val="2"/>
    </font>
    <font>
      <b/>
      <sz val="26"/>
      <color theme="1"/>
      <name val="Calibri"/>
      <family val="2"/>
      <scheme val="minor"/>
    </font>
    <font>
      <b/>
      <sz val="36"/>
      <name val="Calibri"/>
      <family val="2"/>
      <scheme val="minor"/>
    </font>
    <font>
      <b/>
      <u/>
      <sz val="22"/>
      <color rgb="FFFF0000"/>
      <name val="Calibri"/>
      <family val="2"/>
      <scheme val="minor"/>
    </font>
    <font>
      <b/>
      <sz val="22"/>
      <color indexed="10"/>
      <name val="Calibri"/>
      <family val="2"/>
      <scheme val="minor"/>
    </font>
    <font>
      <b/>
      <sz val="22"/>
      <color indexed="8"/>
      <name val="Calibri"/>
      <family val="2"/>
      <scheme val="minor"/>
    </font>
    <font>
      <b/>
      <u/>
      <sz val="28"/>
      <name val="AGA Aladdin Regular"/>
      <charset val="178"/>
    </font>
    <font>
      <b/>
      <sz val="18"/>
      <name val="Arial"/>
      <family val="2"/>
    </font>
    <font>
      <b/>
      <sz val="20"/>
      <name val="Arial"/>
      <family val="2"/>
    </font>
    <font>
      <b/>
      <sz val="18"/>
      <color rgb="FFFF0000"/>
      <name val="Arial"/>
      <family val="2"/>
    </font>
    <font>
      <b/>
      <sz val="18"/>
      <color rgb="FFFF0000"/>
      <name val="Times New Roman"/>
      <family val="1"/>
    </font>
    <font>
      <b/>
      <sz val="18"/>
      <color rgb="FF000000"/>
      <name val="Arial"/>
      <family val="2"/>
    </font>
    <font>
      <b/>
      <sz val="26"/>
      <color theme="0"/>
      <name val="Times New Roman"/>
      <family val="1"/>
    </font>
    <font>
      <b/>
      <sz val="26"/>
      <color theme="0"/>
      <name val="Arial"/>
      <family val="2"/>
    </font>
    <font>
      <b/>
      <u/>
      <sz val="24"/>
      <color rgb="FFFF0000"/>
      <name val="Calibri"/>
      <family val="2"/>
      <scheme val="minor"/>
    </font>
    <font>
      <b/>
      <sz val="24"/>
      <color indexed="8"/>
      <name val="Calibri"/>
      <family val="2"/>
      <scheme val="minor"/>
    </font>
    <font>
      <b/>
      <sz val="24"/>
      <color indexed="10"/>
      <name val="Calibri"/>
      <family val="2"/>
      <scheme val="minor"/>
    </font>
    <font>
      <b/>
      <sz val="23"/>
      <name val="Calibri"/>
      <family val="2"/>
      <scheme val="minor"/>
    </font>
    <font>
      <b/>
      <sz val="20"/>
      <color rgb="FFFF0000"/>
      <name val="Calibri"/>
      <family val="2"/>
      <scheme val="minor"/>
    </font>
    <font>
      <b/>
      <sz val="20"/>
      <name val="AGA Aladdin Regular"/>
      <charset val="178"/>
    </font>
  </fonts>
  <fills count="11">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4" tint="0.59999389629810485"/>
        <bgColor indexed="64"/>
      </patternFill>
    </fill>
    <fill>
      <patternFill patternType="solid">
        <fgColor theme="2"/>
        <bgColor indexed="64"/>
      </patternFill>
    </fill>
    <fill>
      <patternFill patternType="solid">
        <fgColor rgb="FFF3F3F3"/>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9" tint="0.79998168889431442"/>
        <bgColor indexed="64"/>
      </patternFill>
    </fill>
  </fills>
  <borders count="58">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auto="1"/>
      </right>
      <top style="medium">
        <color auto="1"/>
      </top>
      <bottom/>
      <diagonal/>
    </border>
    <border>
      <left style="medium">
        <color rgb="FF000000"/>
      </left>
      <right style="medium">
        <color auto="1"/>
      </right>
      <top/>
      <bottom style="medium">
        <color auto="1"/>
      </bottom>
      <diagonal/>
    </border>
    <border>
      <left style="medium">
        <color auto="1"/>
      </left>
      <right style="medium">
        <color auto="1"/>
      </right>
      <top/>
      <bottom style="medium">
        <color auto="1"/>
      </bottom>
      <diagonal/>
    </border>
    <border>
      <left style="medium">
        <color rgb="FF000000"/>
      </left>
      <right style="medium">
        <color rgb="FF000000"/>
      </right>
      <top/>
      <bottom/>
      <diagonal/>
    </border>
    <border>
      <left/>
      <right style="medium">
        <color auto="1"/>
      </right>
      <top style="medium">
        <color auto="1"/>
      </top>
      <bottom/>
      <diagonal/>
    </border>
    <border>
      <left style="medium">
        <color auto="1"/>
      </left>
      <right style="medium">
        <color auto="1"/>
      </right>
      <top/>
      <bottom/>
      <diagonal/>
    </border>
    <border>
      <left/>
      <right/>
      <top/>
      <bottom style="double">
        <color indexed="64"/>
      </bottom>
      <diagonal/>
    </border>
    <border>
      <left/>
      <right/>
      <top/>
      <bottom style="double">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auto="1"/>
      </top>
      <bottom style="medium">
        <color auto="1"/>
      </bottom>
      <diagonal/>
    </border>
    <border>
      <left/>
      <right/>
      <top/>
      <bottom style="dotted">
        <color auto="1"/>
      </bottom>
      <diagonal/>
    </border>
    <border>
      <left style="medium">
        <color auto="1"/>
      </left>
      <right/>
      <top style="medium">
        <color auto="1"/>
      </top>
      <bottom/>
      <diagonal/>
    </border>
    <border>
      <left/>
      <right/>
      <top style="thin">
        <color indexed="64"/>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bottom/>
      <diagonal/>
    </border>
    <border>
      <left style="medium">
        <color indexed="64"/>
      </left>
      <right style="medium">
        <color rgb="FF000000"/>
      </right>
      <top/>
      <bottom style="medium">
        <color rgb="FF000000"/>
      </bottom>
      <diagonal/>
    </border>
    <border>
      <left style="medium">
        <color indexed="64"/>
      </left>
      <right style="medium">
        <color rgb="FF000000"/>
      </right>
      <top/>
      <bottom style="medium">
        <color indexed="64"/>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diagonal/>
    </border>
  </borders>
  <cellStyleXfs count="11">
    <xf numFmtId="0" fontId="0" fillId="0" borderId="0"/>
    <xf numFmtId="0" fontId="2" fillId="0" borderId="0"/>
    <xf numFmtId="0" fontId="2" fillId="0" borderId="0"/>
    <xf numFmtId="0" fontId="2" fillId="0" borderId="0" applyFont="0" applyFill="0" applyBorder="0" applyAlignment="0" applyProtection="0"/>
    <xf numFmtId="0" fontId="22" fillId="0" borderId="0"/>
    <xf numFmtId="44" fontId="23" fillId="0" borderId="0" applyFont="0" applyFill="0" applyBorder="0" applyAlignment="0" applyProtection="0"/>
    <xf numFmtId="0" fontId="26" fillId="0" borderId="0">
      <protection locked="0"/>
    </xf>
    <xf numFmtId="0" fontId="28" fillId="0" borderId="7">
      <alignment horizontal="left" vertical="center" wrapText="1"/>
    </xf>
    <xf numFmtId="0" fontId="23" fillId="0" borderId="0"/>
    <xf numFmtId="0" fontId="22" fillId="0" borderId="0"/>
    <xf numFmtId="9" fontId="23" fillId="0" borderId="0" applyFont="0" applyFill="0" applyBorder="0" applyAlignment="0" applyProtection="0"/>
  </cellStyleXfs>
  <cellXfs count="335">
    <xf numFmtId="0" fontId="0" fillId="0" borderId="0" xfId="0"/>
    <xf numFmtId="0" fontId="7" fillId="2" borderId="1" xfId="1" applyFont="1" applyFill="1" applyBorder="1" applyAlignment="1">
      <alignment horizontal="left" vertical="top" wrapText="1"/>
    </xf>
    <xf numFmtId="0" fontId="10" fillId="2" borderId="1" xfId="0" applyFont="1" applyFill="1" applyBorder="1" applyAlignment="1">
      <alignment vertical="center"/>
    </xf>
    <xf numFmtId="0" fontId="7" fillId="2" borderId="1" xfId="1" applyFont="1" applyFill="1" applyBorder="1" applyAlignment="1">
      <alignment horizontal="left" vertical="center" wrapText="1"/>
    </xf>
    <xf numFmtId="0" fontId="7" fillId="2" borderId="1" xfId="1" applyFont="1" applyFill="1" applyBorder="1" applyAlignment="1">
      <alignment vertical="top" wrapText="1"/>
    </xf>
    <xf numFmtId="0" fontId="7" fillId="0" borderId="1" xfId="1" applyFont="1" applyBorder="1" applyAlignment="1">
      <alignment vertical="center" wrapText="1"/>
    </xf>
    <xf numFmtId="0" fontId="7" fillId="0" borderId="1" xfId="1" applyFont="1" applyBorder="1" applyAlignment="1">
      <alignment vertical="top" wrapText="1"/>
    </xf>
    <xf numFmtId="0" fontId="7" fillId="0" borderId="1" xfId="1" applyFont="1" applyBorder="1" applyAlignment="1">
      <alignment horizontal="left" vertical="center" wrapText="1"/>
    </xf>
    <xf numFmtId="0" fontId="11" fillId="0" borderId="1" xfId="1" applyFont="1" applyBorder="1" applyAlignment="1">
      <alignment vertical="top" wrapText="1"/>
    </xf>
    <xf numFmtId="0" fontId="14" fillId="0" borderId="1" xfId="1" applyFont="1" applyBorder="1" applyAlignment="1">
      <alignment horizontal="right" vertical="center" wrapText="1"/>
    </xf>
    <xf numFmtId="0" fontId="7" fillId="2" borderId="1" xfId="1" applyFont="1" applyFill="1" applyBorder="1" applyAlignment="1">
      <alignment horizontal="right" vertical="center" wrapText="1"/>
    </xf>
    <xf numFmtId="3" fontId="15" fillId="2" borderId="1" xfId="1" applyNumberFormat="1" applyFont="1" applyFill="1" applyBorder="1" applyAlignment="1">
      <alignment horizontal="center" vertical="center" wrapText="1"/>
    </xf>
    <xf numFmtId="3" fontId="15" fillId="0" borderId="1" xfId="1" applyNumberFormat="1" applyFont="1" applyBorder="1" applyAlignment="1">
      <alignment horizontal="center" vertical="center" wrapText="1"/>
    </xf>
    <xf numFmtId="3" fontId="15" fillId="0" borderId="4" xfId="1" applyNumberFormat="1" applyFont="1" applyBorder="1" applyAlignment="1">
      <alignment horizontal="center" vertical="center" wrapText="1"/>
    </xf>
    <xf numFmtId="0" fontId="11" fillId="0" borderId="1" xfId="1" applyFont="1" applyBorder="1" applyAlignment="1">
      <alignment horizontal="left" vertical="top" wrapText="1"/>
    </xf>
    <xf numFmtId="2" fontId="7" fillId="2" borderId="1" xfId="1" applyNumberFormat="1" applyFont="1" applyFill="1" applyBorder="1" applyAlignment="1">
      <alignment horizontal="center" vertical="center" wrapText="1"/>
    </xf>
    <xf numFmtId="4" fontId="7" fillId="2" borderId="3" xfId="1" applyNumberFormat="1" applyFont="1" applyFill="1" applyBorder="1" applyAlignment="1">
      <alignment horizontal="center" vertical="center" wrapText="1"/>
    </xf>
    <xf numFmtId="2" fontId="7" fillId="0" borderId="1" xfId="0" applyNumberFormat="1" applyFont="1" applyBorder="1" applyAlignment="1">
      <alignment horizontal="center" vertical="center"/>
    </xf>
    <xf numFmtId="4" fontId="7" fillId="2" borderId="1" xfId="1" applyNumberFormat="1" applyFont="1" applyFill="1" applyBorder="1" applyAlignment="1">
      <alignment horizontal="center" vertical="center" wrapText="1"/>
    </xf>
    <xf numFmtId="2" fontId="7" fillId="0" borderId="1" xfId="0" applyNumberFormat="1" applyFont="1" applyBorder="1" applyAlignment="1">
      <alignment horizontal="center" vertical="center" wrapText="1"/>
    </xf>
    <xf numFmtId="2" fontId="7" fillId="0" borderId="4" xfId="0" applyNumberFormat="1" applyFont="1" applyBorder="1" applyAlignment="1">
      <alignment horizontal="center" vertical="center"/>
    </xf>
    <xf numFmtId="0" fontId="7" fillId="2" borderId="1" xfId="1" applyFont="1" applyFill="1" applyBorder="1" applyAlignment="1">
      <alignment vertical="center" wrapText="1"/>
    </xf>
    <xf numFmtId="2" fontId="7" fillId="0" borderId="1" xfId="1" applyNumberFormat="1" applyFont="1" applyBorder="1" applyAlignment="1">
      <alignment vertical="center" wrapText="1" readingOrder="2"/>
    </xf>
    <xf numFmtId="0" fontId="3" fillId="3" borderId="1"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5" fillId="3" borderId="4" xfId="0" applyFont="1" applyFill="1" applyBorder="1" applyAlignment="1">
      <alignment horizontal="center" vertical="center" wrapText="1"/>
    </xf>
    <xf numFmtId="0" fontId="6" fillId="3" borderId="1" xfId="1" applyFont="1" applyFill="1" applyBorder="1" applyAlignment="1">
      <alignment horizontal="center" vertical="center" wrapText="1"/>
    </xf>
    <xf numFmtId="0" fontId="17" fillId="3" borderId="1" xfId="1" applyFont="1" applyFill="1" applyBorder="1" applyAlignment="1">
      <alignment horizontal="center" vertical="center" wrapText="1"/>
    </xf>
    <xf numFmtId="0" fontId="24" fillId="4" borderId="1" xfId="1" applyFont="1" applyFill="1" applyBorder="1" applyAlignment="1">
      <alignment horizontal="left" vertical="center" wrapText="1"/>
    </xf>
    <xf numFmtId="0" fontId="24" fillId="4" borderId="1" xfId="1" applyFont="1" applyFill="1" applyBorder="1" applyAlignment="1">
      <alignment vertical="center" wrapText="1"/>
    </xf>
    <xf numFmtId="0" fontId="1" fillId="3" borderId="3" xfId="0" applyFont="1" applyFill="1" applyBorder="1" applyAlignment="1">
      <alignment horizontal="center" vertical="center" wrapText="1"/>
    </xf>
    <xf numFmtId="0" fontId="15" fillId="0" borderId="1" xfId="1" applyFont="1" applyBorder="1" applyAlignment="1">
      <alignment horizontal="right" vertical="center" wrapText="1"/>
    </xf>
    <xf numFmtId="0" fontId="24" fillId="0" borderId="1" xfId="1" applyFont="1" applyBorder="1" applyAlignment="1">
      <alignment horizontal="left" vertical="center" wrapText="1"/>
    </xf>
    <xf numFmtId="0" fontId="24" fillId="0" borderId="1" xfId="1" applyFont="1" applyBorder="1" applyAlignment="1">
      <alignment horizontal="right" vertical="center" wrapText="1"/>
    </xf>
    <xf numFmtId="0" fontId="25" fillId="3" borderId="1" xfId="1" applyFont="1" applyFill="1" applyBorder="1" applyAlignment="1">
      <alignment horizontal="center" vertical="center" wrapText="1"/>
    </xf>
    <xf numFmtId="0" fontId="7" fillId="0" borderId="7" xfId="7" applyFont="1" applyAlignment="1">
      <alignment vertical="center" wrapText="1"/>
    </xf>
    <xf numFmtId="0" fontId="30" fillId="3" borderId="1" xfId="1" applyFont="1" applyFill="1" applyBorder="1" applyAlignment="1">
      <alignment horizontal="center" vertical="center" wrapText="1"/>
    </xf>
    <xf numFmtId="0" fontId="31" fillId="3" borderId="4" xfId="0" applyFont="1" applyFill="1" applyBorder="1" applyAlignment="1">
      <alignment horizontal="center" vertical="center" wrapText="1"/>
    </xf>
    <xf numFmtId="0" fontId="32" fillId="0" borderId="0" xfId="0" applyFont="1"/>
    <xf numFmtId="0" fontId="33" fillId="0" borderId="20" xfId="8" applyFont="1" applyBorder="1" applyAlignment="1">
      <alignment vertical="center" wrapText="1"/>
    </xf>
    <xf numFmtId="0" fontId="22" fillId="0" borderId="0" xfId="9"/>
    <xf numFmtId="0" fontId="34" fillId="0" borderId="0" xfId="8" applyFont="1" applyAlignment="1">
      <alignment wrapText="1"/>
    </xf>
    <xf numFmtId="0" fontId="34" fillId="0" borderId="0" xfId="8" applyFont="1"/>
    <xf numFmtId="0" fontId="7" fillId="0" borderId="0" xfId="8" applyFont="1" applyAlignment="1">
      <alignment horizontal="left" vertical="top" wrapText="1" readingOrder="1"/>
    </xf>
    <xf numFmtId="0" fontId="7" fillId="0" borderId="0" xfId="8" applyFont="1"/>
    <xf numFmtId="0" fontId="35" fillId="0" borderId="0" xfId="8" applyFont="1"/>
    <xf numFmtId="0" fontId="7" fillId="0" borderId="0" xfId="8" applyFont="1" applyAlignment="1">
      <alignment horizontal="centerContinuous" vertical="center" readingOrder="2"/>
    </xf>
    <xf numFmtId="0" fontId="34" fillId="0" borderId="33" xfId="8" applyFont="1" applyBorder="1" applyAlignment="1">
      <alignment horizontal="center" vertical="center"/>
    </xf>
    <xf numFmtId="0" fontId="38" fillId="0" borderId="0" xfId="8" applyFont="1"/>
    <xf numFmtId="0" fontId="15" fillId="0" borderId="33" xfId="8" applyFont="1" applyBorder="1" applyAlignment="1" applyProtection="1">
      <alignment horizontal="center" vertical="center"/>
      <protection locked="0"/>
    </xf>
    <xf numFmtId="3" fontId="15" fillId="4" borderId="2" xfId="1" applyNumberFormat="1" applyFont="1" applyFill="1" applyBorder="1" applyAlignment="1">
      <alignment horizontal="center" vertical="center" wrapText="1"/>
    </xf>
    <xf numFmtId="2" fontId="7" fillId="4" borderId="32" xfId="1" applyNumberFormat="1" applyFont="1" applyFill="1" applyBorder="1" applyAlignment="1">
      <alignment horizontal="center" vertical="center" wrapText="1"/>
    </xf>
    <xf numFmtId="2" fontId="7" fillId="4" borderId="3" xfId="0" applyNumberFormat="1" applyFont="1" applyFill="1" applyBorder="1" applyAlignment="1">
      <alignment horizontal="center" vertical="center"/>
    </xf>
    <xf numFmtId="0" fontId="40" fillId="6" borderId="22" xfId="8" applyFont="1" applyFill="1" applyBorder="1" applyAlignment="1">
      <alignment horizontal="center" vertical="center" wrapText="1" readingOrder="1"/>
    </xf>
    <xf numFmtId="0" fontId="40" fillId="6" borderId="22" xfId="8" applyFont="1" applyFill="1" applyBorder="1" applyAlignment="1">
      <alignment horizontal="center" vertical="center" wrapText="1" readingOrder="2"/>
    </xf>
    <xf numFmtId="0" fontId="40" fillId="6" borderId="22" xfId="8" applyFont="1" applyFill="1" applyBorder="1" applyAlignment="1">
      <alignment horizontal="center" vertical="center" wrapText="1" shrinkToFit="1" readingOrder="1"/>
    </xf>
    <xf numFmtId="0" fontId="41" fillId="0" borderId="0" xfId="9" applyFont="1"/>
    <xf numFmtId="0" fontId="42" fillId="0" borderId="0" xfId="8" applyFont="1" applyAlignment="1">
      <alignment wrapText="1"/>
    </xf>
    <xf numFmtId="0" fontId="15" fillId="0" borderId="1" xfId="1" applyFont="1" applyBorder="1" applyAlignment="1">
      <alignment vertical="center" wrapText="1"/>
    </xf>
    <xf numFmtId="0" fontId="24" fillId="0" borderId="1" xfId="1" applyFont="1" applyBorder="1" applyAlignment="1">
      <alignment vertical="center" wrapText="1"/>
    </xf>
    <xf numFmtId="0" fontId="52" fillId="0" borderId="0" xfId="0" applyFont="1"/>
    <xf numFmtId="0" fontId="53" fillId="0" borderId="1" xfId="1" applyFont="1" applyBorder="1" applyAlignment="1">
      <alignment vertical="center" wrapText="1"/>
    </xf>
    <xf numFmtId="0" fontId="54" fillId="0" borderId="0" xfId="0" applyFont="1"/>
    <xf numFmtId="0" fontId="15" fillId="0" borderId="1" xfId="1" applyFont="1" applyBorder="1" applyAlignment="1">
      <alignment horizontal="left" vertical="center" wrapText="1"/>
    </xf>
    <xf numFmtId="0" fontId="53" fillId="0" borderId="1" xfId="1" applyFont="1" applyBorder="1" applyAlignment="1">
      <alignment horizontal="left" vertical="center" wrapText="1"/>
    </xf>
    <xf numFmtId="0" fontId="53" fillId="0" borderId="1" xfId="1" applyFont="1" applyBorder="1" applyAlignment="1">
      <alignment horizontal="center" vertical="center" wrapText="1"/>
    </xf>
    <xf numFmtId="0" fontId="60" fillId="0" borderId="1" xfId="1" applyFont="1" applyBorder="1" applyAlignment="1">
      <alignment horizontal="left" vertical="center" wrapText="1"/>
    </xf>
    <xf numFmtId="0" fontId="15" fillId="2" borderId="1" xfId="1" applyFont="1" applyFill="1" applyBorder="1" applyAlignment="1">
      <alignment vertical="top" wrapText="1"/>
    </xf>
    <xf numFmtId="0" fontId="15" fillId="0" borderId="1" xfId="1" applyFont="1" applyBorder="1" applyAlignment="1">
      <alignment vertical="top" wrapText="1"/>
    </xf>
    <xf numFmtId="0" fontId="54" fillId="0" borderId="0" xfId="0" applyFont="1" applyAlignment="1">
      <alignment horizontal="center"/>
    </xf>
    <xf numFmtId="0" fontId="60" fillId="0" borderId="1" xfId="1" applyFont="1" applyBorder="1" applyAlignment="1">
      <alignment vertical="center" wrapText="1"/>
    </xf>
    <xf numFmtId="0" fontId="65" fillId="0" borderId="12" xfId="0" applyFont="1" applyBorder="1" applyAlignment="1">
      <alignment horizontal="center" vertical="center" wrapText="1"/>
    </xf>
    <xf numFmtId="0" fontId="66" fillId="0" borderId="0" xfId="0" applyFont="1"/>
    <xf numFmtId="0" fontId="67" fillId="0" borderId="17" xfId="0" applyFont="1" applyBorder="1" applyAlignment="1">
      <alignment horizontal="center" vertical="center" wrapText="1"/>
    </xf>
    <xf numFmtId="0" fontId="68" fillId="0" borderId="14" xfId="1" applyFont="1" applyBorder="1" applyAlignment="1">
      <alignment horizontal="center" vertical="center" wrapText="1"/>
    </xf>
    <xf numFmtId="0" fontId="68" fillId="0" borderId="1" xfId="1" applyFont="1" applyBorder="1" applyAlignment="1">
      <alignment vertical="center" wrapText="1"/>
    </xf>
    <xf numFmtId="0" fontId="60" fillId="0" borderId="1" xfId="1" applyFont="1" applyBorder="1" applyAlignment="1">
      <alignment horizontal="center" vertical="center" wrapText="1"/>
    </xf>
    <xf numFmtId="0" fontId="66" fillId="0" borderId="0" xfId="0" applyFont="1" applyAlignment="1">
      <alignment horizontal="center"/>
    </xf>
    <xf numFmtId="0" fontId="61" fillId="0" borderId="0" xfId="0" applyFont="1"/>
    <xf numFmtId="2" fontId="58" fillId="3" borderId="5" xfId="0" applyNumberFormat="1" applyFont="1" applyFill="1" applyBorder="1" applyAlignment="1">
      <alignment horizontal="center" vertical="center"/>
    </xf>
    <xf numFmtId="0" fontId="60" fillId="3" borderId="3" xfId="0" applyFont="1" applyFill="1" applyBorder="1" applyAlignment="1">
      <alignment horizontal="center" vertical="center" wrapText="1"/>
    </xf>
    <xf numFmtId="2" fontId="60" fillId="3" borderId="5" xfId="0" applyNumberFormat="1" applyFont="1" applyFill="1" applyBorder="1" applyAlignment="1">
      <alignment horizontal="center" vertical="center"/>
    </xf>
    <xf numFmtId="0" fontId="15" fillId="2" borderId="1" xfId="1" applyFont="1" applyFill="1" applyBorder="1" applyAlignment="1">
      <alignment horizontal="right" vertical="center" wrapText="1"/>
    </xf>
    <xf numFmtId="0" fontId="73" fillId="3" borderId="1" xfId="1" applyFont="1" applyFill="1" applyBorder="1" applyAlignment="1">
      <alignment horizontal="center" vertical="center" wrapText="1"/>
    </xf>
    <xf numFmtId="0" fontId="74" fillId="3" borderId="4" xfId="0" applyFont="1" applyFill="1" applyBorder="1" applyAlignment="1">
      <alignment horizontal="center" vertical="center" wrapText="1"/>
    </xf>
    <xf numFmtId="0" fontId="15" fillId="2" borderId="1" xfId="1" applyFont="1" applyFill="1" applyBorder="1" applyAlignment="1">
      <alignment horizontal="left" vertical="center" wrapText="1"/>
    </xf>
    <xf numFmtId="0" fontId="75" fillId="3" borderId="4" xfId="0" applyFont="1" applyFill="1" applyBorder="1" applyAlignment="1">
      <alignment horizontal="center" vertical="center" wrapText="1"/>
    </xf>
    <xf numFmtId="0" fontId="55" fillId="3" borderId="1" xfId="1" applyFont="1" applyFill="1" applyBorder="1" applyAlignment="1">
      <alignment horizontal="center" vertical="center" wrapText="1"/>
    </xf>
    <xf numFmtId="0" fontId="24" fillId="2" borderId="1" xfId="1" applyFont="1" applyFill="1" applyBorder="1" applyAlignment="1">
      <alignment horizontal="left" vertical="center" wrapText="1"/>
    </xf>
    <xf numFmtId="0" fontId="24" fillId="2" borderId="1" xfId="1" applyFont="1" applyFill="1" applyBorder="1" applyAlignment="1">
      <alignment horizontal="right" vertical="center" wrapText="1"/>
    </xf>
    <xf numFmtId="0" fontId="24" fillId="2" borderId="1" xfId="0" applyFont="1" applyFill="1" applyBorder="1" applyAlignment="1">
      <alignment vertical="center"/>
    </xf>
    <xf numFmtId="3" fontId="24" fillId="0" borderId="1" xfId="1" applyNumberFormat="1" applyFont="1" applyBorder="1" applyAlignment="1">
      <alignment horizontal="center" vertical="center" wrapText="1"/>
    </xf>
    <xf numFmtId="2" fontId="24" fillId="0" borderId="1" xfId="0" applyNumberFormat="1" applyFont="1" applyBorder="1" applyAlignment="1">
      <alignment horizontal="center" vertical="center"/>
    </xf>
    <xf numFmtId="2" fontId="24" fillId="0" borderId="4" xfId="0" applyNumberFormat="1" applyFont="1" applyBorder="1" applyAlignment="1">
      <alignment horizontal="center" vertical="center"/>
    </xf>
    <xf numFmtId="4" fontId="24" fillId="2" borderId="1" xfId="1" applyNumberFormat="1" applyFont="1" applyFill="1" applyBorder="1" applyAlignment="1">
      <alignment horizontal="center" vertical="center" wrapText="1"/>
    </xf>
    <xf numFmtId="0" fontId="79" fillId="0" borderId="0" xfId="0" applyFont="1"/>
    <xf numFmtId="0" fontId="80" fillId="0" borderId="1" xfId="1" applyFont="1" applyBorder="1" applyAlignment="1">
      <alignment horizontal="center" vertical="center" wrapText="1"/>
    </xf>
    <xf numFmtId="0" fontId="81" fillId="0" borderId="0" xfId="0" applyFont="1" applyAlignment="1">
      <alignment horizontal="center"/>
    </xf>
    <xf numFmtId="0" fontId="57" fillId="3" borderId="1" xfId="0" applyFont="1" applyFill="1" applyBorder="1" applyAlignment="1">
      <alignment horizontal="center" vertical="center" wrapText="1"/>
    </xf>
    <xf numFmtId="0" fontId="60" fillId="0" borderId="18" xfId="1" applyFont="1" applyBorder="1" applyAlignment="1">
      <alignment vertical="center" wrapText="1"/>
    </xf>
    <xf numFmtId="0" fontId="68" fillId="0" borderId="1" xfId="1" applyFont="1" applyBorder="1" applyAlignment="1">
      <alignment horizontal="center" vertical="center" wrapText="1"/>
    </xf>
    <xf numFmtId="0" fontId="79" fillId="0" borderId="0" xfId="0" applyFont="1" applyAlignment="1">
      <alignment horizontal="center"/>
    </xf>
    <xf numFmtId="0" fontId="83" fillId="0" borderId="53" xfId="0" applyFont="1" applyBorder="1" applyAlignment="1">
      <alignment horizontal="center" vertical="center" wrapText="1"/>
    </xf>
    <xf numFmtId="0" fontId="83" fillId="0" borderId="54" xfId="0" applyFont="1" applyBorder="1" applyAlignment="1">
      <alignment horizontal="center" vertical="center" wrapText="1"/>
    </xf>
    <xf numFmtId="0" fontId="85" fillId="0" borderId="1" xfId="1" applyFont="1" applyBorder="1" applyAlignment="1">
      <alignment horizontal="center" vertical="center" wrapText="1"/>
    </xf>
    <xf numFmtId="3" fontId="24" fillId="2" borderId="1" xfId="1" applyNumberFormat="1" applyFont="1" applyFill="1" applyBorder="1" applyAlignment="1">
      <alignment horizontal="center" vertical="center" wrapText="1"/>
    </xf>
    <xf numFmtId="2" fontId="24" fillId="0" borderId="1" xfId="0" applyNumberFormat="1" applyFont="1" applyBorder="1" applyAlignment="1">
      <alignment horizontal="center" vertical="center" wrapText="1"/>
    </xf>
    <xf numFmtId="0" fontId="24" fillId="0" borderId="7" xfId="7" applyFont="1" applyAlignment="1">
      <alignment vertical="center" wrapText="1"/>
    </xf>
    <xf numFmtId="0" fontId="68" fillId="0" borderId="1" xfId="1" applyFont="1" applyBorder="1" applyAlignment="1">
      <alignment horizontal="center" vertical="top" wrapText="1"/>
    </xf>
    <xf numFmtId="0" fontId="59" fillId="3" borderId="3" xfId="0" applyFont="1" applyFill="1" applyBorder="1" applyAlignment="1">
      <alignment horizontal="center" vertical="center" wrapText="1"/>
    </xf>
    <xf numFmtId="0" fontId="60" fillId="0" borderId="4" xfId="1" applyFont="1" applyBorder="1" applyAlignment="1">
      <alignment vertical="center" wrapText="1"/>
    </xf>
    <xf numFmtId="0" fontId="60" fillId="0" borderId="1" xfId="1" applyFont="1" applyBorder="1" applyAlignment="1">
      <alignment horizontal="right" vertical="center" wrapText="1"/>
    </xf>
    <xf numFmtId="0" fontId="53" fillId="2" borderId="1" xfId="1" applyFont="1" applyFill="1" applyBorder="1" applyAlignment="1">
      <alignment horizontal="left" vertical="center" wrapText="1"/>
    </xf>
    <xf numFmtId="165" fontId="91" fillId="9" borderId="22" xfId="8" applyNumberFormat="1" applyFont="1" applyFill="1" applyBorder="1" applyAlignment="1">
      <alignment horizontal="center" vertical="center" wrapText="1" readingOrder="1"/>
    </xf>
    <xf numFmtId="9" fontId="92" fillId="7" borderId="22" xfId="10" applyFont="1" applyFill="1" applyBorder="1" applyAlignment="1" applyProtection="1">
      <alignment horizontal="center" vertical="center" wrapText="1" readingOrder="1"/>
      <protection locked="0"/>
    </xf>
    <xf numFmtId="165" fontId="92" fillId="0" borderId="22" xfId="10" applyNumberFormat="1" applyFont="1" applyBorder="1" applyAlignment="1" applyProtection="1">
      <alignment horizontal="center" vertical="center" wrapText="1" readingOrder="1"/>
    </xf>
    <xf numFmtId="165" fontId="90" fillId="10" borderId="22" xfId="8" applyNumberFormat="1" applyFont="1" applyFill="1" applyBorder="1" applyAlignment="1">
      <alignment horizontal="center" vertical="center" wrapText="1" readingOrder="1"/>
    </xf>
    <xf numFmtId="0" fontId="69" fillId="3" borderId="3" xfId="0" applyFont="1" applyFill="1" applyBorder="1" applyAlignment="1">
      <alignment horizontal="center" vertical="center" wrapText="1"/>
    </xf>
    <xf numFmtId="2" fontId="15" fillId="0" borderId="1" xfId="1" applyNumberFormat="1" applyFont="1" applyBorder="1" applyAlignment="1">
      <alignment vertical="center" wrapText="1" readingOrder="2"/>
    </xf>
    <xf numFmtId="0" fontId="15" fillId="2" borderId="1" xfId="1" applyFont="1" applyFill="1" applyBorder="1" applyAlignment="1">
      <alignment vertical="center" wrapText="1"/>
    </xf>
    <xf numFmtId="0" fontId="64" fillId="0" borderId="1" xfId="1" applyFont="1" applyBorder="1" applyAlignment="1">
      <alignment vertical="center" wrapText="1"/>
    </xf>
    <xf numFmtId="0" fontId="82" fillId="0" borderId="11" xfId="0" applyFont="1" applyBorder="1" applyAlignment="1">
      <alignment horizontal="center" vertical="center" wrapText="1"/>
    </xf>
    <xf numFmtId="0" fontId="53" fillId="2" borderId="1" xfId="0" applyFont="1" applyFill="1" applyBorder="1" applyAlignment="1">
      <alignment vertical="center"/>
    </xf>
    <xf numFmtId="3" fontId="53" fillId="2" borderId="1" xfId="1" applyNumberFormat="1" applyFont="1" applyFill="1" applyBorder="1" applyAlignment="1">
      <alignment horizontal="center" vertical="center" wrapText="1"/>
    </xf>
    <xf numFmtId="2" fontId="53" fillId="2" borderId="1" xfId="1" applyNumberFormat="1" applyFont="1" applyFill="1" applyBorder="1" applyAlignment="1">
      <alignment horizontal="center" vertical="center" wrapText="1"/>
    </xf>
    <xf numFmtId="2" fontId="53" fillId="0" borderId="4" xfId="0" applyNumberFormat="1" applyFont="1" applyBorder="1" applyAlignment="1">
      <alignment horizontal="center" vertical="center"/>
    </xf>
    <xf numFmtId="2" fontId="53" fillId="0" borderId="1" xfId="0" applyNumberFormat="1" applyFont="1" applyBorder="1" applyAlignment="1">
      <alignment horizontal="center" vertical="center" wrapText="1"/>
    </xf>
    <xf numFmtId="3" fontId="53" fillId="0" borderId="1" xfId="1" applyNumberFormat="1" applyFont="1" applyBorder="1" applyAlignment="1">
      <alignment horizontal="center" vertical="center" wrapText="1"/>
    </xf>
    <xf numFmtId="0" fontId="95" fillId="3" borderId="1" xfId="1" applyFont="1" applyFill="1" applyBorder="1" applyAlignment="1">
      <alignment horizontal="center" vertical="center" wrapText="1"/>
    </xf>
    <xf numFmtId="0" fontId="96" fillId="3" borderId="4" xfId="0" applyFont="1" applyFill="1" applyBorder="1" applyAlignment="1">
      <alignment horizontal="center" vertical="center" wrapText="1"/>
    </xf>
    <xf numFmtId="0" fontId="60" fillId="2" borderId="1" xfId="1" applyFont="1" applyFill="1" applyBorder="1" applyAlignment="1">
      <alignment vertical="center" wrapText="1"/>
    </xf>
    <xf numFmtId="0" fontId="60" fillId="2" borderId="1" xfId="1" applyFont="1" applyFill="1" applyBorder="1" applyAlignment="1">
      <alignment horizontal="right" vertical="center" wrapText="1"/>
    </xf>
    <xf numFmtId="0" fontId="60" fillId="2" borderId="1" xfId="1" applyFont="1" applyFill="1" applyBorder="1" applyAlignment="1">
      <alignment horizontal="left" vertical="center" wrapText="1"/>
    </xf>
    <xf numFmtId="0" fontId="100" fillId="2" borderId="1" xfId="1" applyFont="1" applyFill="1" applyBorder="1" applyAlignment="1">
      <alignment horizontal="left" vertical="center" wrapText="1"/>
    </xf>
    <xf numFmtId="0" fontId="15" fillId="0" borderId="1" xfId="1" applyFont="1" applyBorder="1" applyAlignment="1">
      <alignment vertical="center" wrapText="1" readingOrder="2"/>
    </xf>
    <xf numFmtId="2" fontId="24" fillId="0" borderId="1" xfId="1" applyNumberFormat="1" applyFont="1" applyBorder="1" applyAlignment="1">
      <alignment vertical="center" wrapText="1" readingOrder="2"/>
    </xf>
    <xf numFmtId="0" fontId="24" fillId="0" borderId="1" xfId="1" applyFont="1" applyBorder="1" applyAlignment="1">
      <alignment vertical="top" wrapText="1"/>
    </xf>
    <xf numFmtId="0" fontId="24" fillId="2" borderId="1" xfId="1" applyFont="1" applyFill="1" applyBorder="1" applyAlignment="1">
      <alignment vertical="top" wrapText="1"/>
    </xf>
    <xf numFmtId="0" fontId="53" fillId="2" borderId="1" xfId="1" applyFont="1" applyFill="1" applyBorder="1" applyAlignment="1">
      <alignment vertical="top" wrapText="1"/>
    </xf>
    <xf numFmtId="0" fontId="53" fillId="0" borderId="1" xfId="1" applyFont="1" applyBorder="1" applyAlignment="1">
      <alignment vertical="top" wrapText="1"/>
    </xf>
    <xf numFmtId="0" fontId="63" fillId="0" borderId="55" xfId="0" applyFont="1" applyBorder="1" applyAlignment="1">
      <alignment horizontal="center" vertical="center" wrapText="1"/>
    </xf>
    <xf numFmtId="0" fontId="63" fillId="0" borderId="34" xfId="0" applyFont="1" applyBorder="1" applyAlignment="1">
      <alignment horizontal="center" vertical="center" wrapText="1"/>
    </xf>
    <xf numFmtId="0" fontId="63" fillId="0" borderId="2" xfId="0" applyFont="1" applyBorder="1" applyAlignment="1">
      <alignment horizontal="center" vertical="center" wrapText="1"/>
    </xf>
    <xf numFmtId="0" fontId="63" fillId="0" borderId="56" xfId="0" applyFont="1" applyBorder="1" applyAlignment="1">
      <alignment horizontal="center" vertical="center" wrapText="1"/>
    </xf>
    <xf numFmtId="0" fontId="63" fillId="0" borderId="57" xfId="0" applyFont="1" applyBorder="1" applyAlignment="1">
      <alignment horizontal="center" vertical="center" wrapText="1"/>
    </xf>
    <xf numFmtId="0" fontId="65" fillId="0" borderId="55" xfId="0" applyFont="1" applyBorder="1" applyAlignment="1">
      <alignment horizontal="center" vertical="center" wrapText="1"/>
    </xf>
    <xf numFmtId="0" fontId="65" fillId="0" borderId="34" xfId="0" applyFont="1" applyBorder="1" applyAlignment="1">
      <alignment horizontal="center" vertical="center" wrapText="1"/>
    </xf>
    <xf numFmtId="0" fontId="65" fillId="0" borderId="2" xfId="0" applyFont="1" applyBorder="1" applyAlignment="1">
      <alignment horizontal="center" vertical="center" wrapText="1"/>
    </xf>
    <xf numFmtId="0" fontId="65" fillId="0" borderId="56" xfId="0" applyFont="1" applyBorder="1" applyAlignment="1">
      <alignment horizontal="center" vertical="center" wrapText="1"/>
    </xf>
    <xf numFmtId="0" fontId="65" fillId="0" borderId="57" xfId="0" applyFont="1" applyBorder="1" applyAlignment="1">
      <alignment horizontal="center" vertical="center" wrapText="1"/>
    </xf>
    <xf numFmtId="0" fontId="67" fillId="0" borderId="55" xfId="0" applyFont="1" applyBorder="1" applyAlignment="1">
      <alignment horizontal="center" vertical="center" wrapText="1"/>
    </xf>
    <xf numFmtId="0" fontId="67" fillId="0" borderId="34" xfId="0" applyFont="1" applyBorder="1" applyAlignment="1">
      <alignment horizontal="center" vertical="center" wrapText="1"/>
    </xf>
    <xf numFmtId="0" fontId="67" fillId="0" borderId="2" xfId="0" applyFont="1" applyBorder="1" applyAlignment="1">
      <alignment horizontal="center" vertical="center" wrapText="1"/>
    </xf>
    <xf numFmtId="0" fontId="44" fillId="0" borderId="22" xfId="8" applyFont="1" applyBorder="1" applyAlignment="1">
      <alignment horizontal="center" vertical="center" wrapText="1" readingOrder="2"/>
    </xf>
    <xf numFmtId="0" fontId="102" fillId="0" borderId="22" xfId="8" applyFont="1" applyBorder="1" applyAlignment="1">
      <alignment horizontal="center" vertical="center" wrapText="1" readingOrder="2"/>
    </xf>
    <xf numFmtId="165" fontId="91" fillId="0" borderId="22" xfId="8" applyNumberFormat="1" applyFont="1" applyBorder="1" applyAlignment="1">
      <alignment horizontal="center" vertical="center" wrapText="1" readingOrder="1"/>
    </xf>
    <xf numFmtId="2" fontId="53" fillId="0" borderId="1" xfId="0" applyNumberFormat="1" applyFont="1" applyBorder="1" applyAlignment="1">
      <alignment horizontal="center" vertical="center"/>
    </xf>
    <xf numFmtId="4" fontId="53" fillId="2" borderId="1" xfId="1" applyNumberFormat="1" applyFont="1" applyFill="1" applyBorder="1" applyAlignment="1">
      <alignment horizontal="center" vertical="center" wrapText="1"/>
    </xf>
    <xf numFmtId="0" fontId="67" fillId="0" borderId="4" xfId="0" applyFont="1" applyBorder="1" applyAlignment="1">
      <alignment horizontal="center" vertical="center" wrapText="1"/>
    </xf>
    <xf numFmtId="0" fontId="68" fillId="0" borderId="18" xfId="1" applyFont="1" applyBorder="1" applyAlignment="1">
      <alignment horizontal="center" vertical="center" wrapText="1"/>
    </xf>
    <xf numFmtId="0" fontId="53" fillId="2" borderId="1" xfId="1" applyFont="1" applyFill="1" applyBorder="1" applyAlignment="1">
      <alignment horizontal="right" vertical="center" wrapText="1"/>
    </xf>
    <xf numFmtId="2" fontId="53" fillId="8" borderId="49" xfId="0" applyNumberFormat="1" applyFont="1" applyFill="1" applyBorder="1" applyAlignment="1">
      <alignment horizontal="centerContinuous" vertical="center"/>
    </xf>
    <xf numFmtId="2" fontId="53" fillId="8" borderId="50" xfId="0" applyNumberFormat="1" applyFont="1" applyFill="1" applyBorder="1" applyAlignment="1">
      <alignment horizontal="centerContinuous" vertical="center"/>
    </xf>
    <xf numFmtId="2" fontId="53" fillId="8" borderId="51" xfId="0" applyNumberFormat="1" applyFont="1" applyFill="1" applyBorder="1" applyAlignment="1">
      <alignment horizontal="centerContinuous" vertical="center"/>
    </xf>
    <xf numFmtId="2" fontId="53" fillId="8" borderId="2" xfId="0" applyNumberFormat="1" applyFont="1" applyFill="1" applyBorder="1" applyAlignment="1">
      <alignment horizontal="centerContinuous" vertical="center"/>
    </xf>
    <xf numFmtId="2" fontId="53" fillId="8" borderId="32" xfId="0" applyNumberFormat="1" applyFont="1" applyFill="1" applyBorder="1" applyAlignment="1">
      <alignment horizontal="centerContinuous" vertical="center"/>
    </xf>
    <xf numFmtId="2" fontId="53" fillId="8" borderId="3" xfId="0" applyNumberFormat="1" applyFont="1" applyFill="1" applyBorder="1" applyAlignment="1">
      <alignment horizontal="centerContinuous" vertical="center"/>
    </xf>
    <xf numFmtId="0" fontId="10" fillId="2" borderId="1" xfId="0" applyFont="1" applyFill="1" applyBorder="1" applyAlignment="1" applyProtection="1">
      <alignment vertical="center"/>
      <protection locked="0"/>
    </xf>
    <xf numFmtId="164" fontId="7" fillId="4" borderId="32" xfId="0" applyNumberFormat="1" applyFont="1" applyFill="1" applyBorder="1" applyAlignment="1" applyProtection="1">
      <alignment horizontal="center" vertical="center"/>
      <protection locked="0"/>
    </xf>
    <xf numFmtId="164" fontId="7" fillId="0" borderId="4" xfId="0" applyNumberFormat="1" applyFont="1" applyBorder="1" applyAlignment="1" applyProtection="1">
      <alignment horizontal="center" vertical="center"/>
      <protection locked="0"/>
    </xf>
    <xf numFmtId="2" fontId="53" fillId="8" borderId="32" xfId="0" applyNumberFormat="1" applyFont="1" applyFill="1" applyBorder="1" applyAlignment="1" applyProtection="1">
      <alignment horizontal="centerContinuous" vertical="center"/>
      <protection locked="0"/>
    </xf>
    <xf numFmtId="2" fontId="53" fillId="8" borderId="50" xfId="0" applyNumberFormat="1" applyFont="1" applyFill="1" applyBorder="1" applyAlignment="1" applyProtection="1">
      <alignment horizontal="centerContinuous" vertical="center"/>
      <protection locked="0"/>
    </xf>
    <xf numFmtId="1" fontId="7" fillId="0" borderId="4" xfId="0" applyNumberFormat="1" applyFont="1" applyBorder="1" applyAlignment="1" applyProtection="1">
      <alignment horizontal="center" vertical="center"/>
      <protection locked="0"/>
    </xf>
    <xf numFmtId="2" fontId="7" fillId="0" borderId="1" xfId="0" applyNumberFormat="1" applyFont="1" applyBorder="1" applyAlignment="1" applyProtection="1">
      <alignment horizontal="center" vertical="center" wrapText="1"/>
      <protection locked="0"/>
    </xf>
    <xf numFmtId="0" fontId="53" fillId="2" borderId="1" xfId="0" applyFont="1" applyFill="1" applyBorder="1" applyAlignment="1" applyProtection="1">
      <alignment vertical="center"/>
      <protection locked="0"/>
    </xf>
    <xf numFmtId="1" fontId="53" fillId="0" borderId="4" xfId="0" applyNumberFormat="1" applyFont="1" applyBorder="1" applyAlignment="1" applyProtection="1">
      <alignment horizontal="center" vertical="center"/>
      <protection locked="0"/>
    </xf>
    <xf numFmtId="164" fontId="53" fillId="0" borderId="4" xfId="0" applyNumberFormat="1" applyFont="1" applyBorder="1" applyAlignment="1" applyProtection="1">
      <alignment horizontal="center" vertical="center"/>
      <protection locked="0"/>
    </xf>
    <xf numFmtId="2" fontId="7" fillId="0" borderId="4" xfId="0" applyNumberFormat="1" applyFont="1" applyBorder="1" applyAlignment="1" applyProtection="1">
      <alignment horizontal="center" vertical="center"/>
      <protection locked="0"/>
    </xf>
    <xf numFmtId="0" fontId="24" fillId="2" borderId="1" xfId="0" applyFont="1" applyFill="1" applyBorder="1" applyAlignment="1" applyProtection="1">
      <alignment vertical="center"/>
      <protection locked="0"/>
    </xf>
    <xf numFmtId="2" fontId="24" fillId="0" borderId="4" xfId="0" applyNumberFormat="1" applyFont="1" applyBorder="1" applyAlignment="1" applyProtection="1">
      <alignment horizontal="center" vertical="center"/>
      <protection locked="0"/>
    </xf>
    <xf numFmtId="2" fontId="53" fillId="0" borderId="4" xfId="0" applyNumberFormat="1" applyFont="1" applyBorder="1" applyAlignment="1" applyProtection="1">
      <alignment horizontal="center" vertical="center"/>
      <protection locked="0"/>
    </xf>
    <xf numFmtId="164" fontId="24" fillId="0" borderId="4" xfId="0" applyNumberFormat="1" applyFont="1" applyBorder="1" applyAlignment="1" applyProtection="1">
      <alignment horizontal="center" vertical="center"/>
      <protection locked="0"/>
    </xf>
    <xf numFmtId="2" fontId="24" fillId="0" borderId="1" xfId="0" applyNumberFormat="1" applyFont="1" applyBorder="1" applyAlignment="1" applyProtection="1">
      <alignment horizontal="center" vertical="center" wrapText="1"/>
      <protection locked="0"/>
    </xf>
    <xf numFmtId="0" fontId="29" fillId="0" borderId="0" xfId="1" applyFont="1" applyAlignment="1">
      <alignment horizontal="center" vertical="center" wrapText="1"/>
    </xf>
    <xf numFmtId="0" fontId="48" fillId="5" borderId="7" xfId="0" applyFont="1" applyFill="1" applyBorder="1" applyAlignment="1">
      <alignment horizontal="center" vertical="center" wrapText="1"/>
    </xf>
    <xf numFmtId="0" fontId="51" fillId="5" borderId="7" xfId="0" applyFont="1" applyFill="1" applyBorder="1" applyAlignment="1">
      <alignment horizontal="center" vertical="center" wrapText="1"/>
    </xf>
    <xf numFmtId="0" fontId="48" fillId="0" borderId="7" xfId="0" applyFont="1" applyBorder="1" applyAlignment="1">
      <alignment horizontal="center" vertical="center" wrapText="1"/>
    </xf>
    <xf numFmtId="0" fontId="51" fillId="0" borderId="7" xfId="0" applyFont="1" applyBorder="1" applyAlignment="1">
      <alignment horizontal="center" vertical="center" wrapText="1"/>
    </xf>
    <xf numFmtId="0" fontId="48" fillId="0" borderId="7" xfId="0" applyFont="1" applyBorder="1" applyAlignment="1">
      <alignment horizontal="center" vertical="center"/>
    </xf>
    <xf numFmtId="0" fontId="46" fillId="5" borderId="45" xfId="0" applyFont="1" applyFill="1" applyBorder="1" applyAlignment="1">
      <alignment horizontal="center" vertical="center" wrapText="1"/>
    </xf>
    <xf numFmtId="0" fontId="47" fillId="5" borderId="45" xfId="0" applyFont="1" applyFill="1" applyBorder="1" applyAlignment="1">
      <alignment horizontal="center" vertical="center" wrapText="1"/>
    </xf>
    <xf numFmtId="0" fontId="51" fillId="0" borderId="37" xfId="0" applyFont="1" applyBorder="1" applyAlignment="1">
      <alignment horizontal="center" vertical="center" wrapText="1"/>
    </xf>
    <xf numFmtId="0" fontId="48" fillId="0" borderId="39" xfId="0" applyFont="1" applyBorder="1" applyAlignment="1">
      <alignment horizontal="center" vertical="center"/>
    </xf>
    <xf numFmtId="0" fontId="51" fillId="0" borderId="40" xfId="0" applyFont="1" applyBorder="1" applyAlignment="1">
      <alignment horizontal="center" vertical="center" wrapText="1"/>
    </xf>
    <xf numFmtId="0" fontId="48" fillId="0" borderId="41" xfId="0" applyFont="1" applyBorder="1" applyAlignment="1">
      <alignment horizontal="center" vertical="center"/>
    </xf>
    <xf numFmtId="0" fontId="51" fillId="0" borderId="42" xfId="0" applyFont="1" applyBorder="1" applyAlignment="1">
      <alignment horizontal="center" vertical="center" wrapText="1"/>
    </xf>
    <xf numFmtId="0" fontId="48" fillId="0" borderId="44" xfId="0" applyFont="1" applyBorder="1" applyAlignment="1">
      <alignment horizontal="center" vertical="center"/>
    </xf>
    <xf numFmtId="0" fontId="51" fillId="0" borderId="46" xfId="0" applyFont="1" applyBorder="1" applyAlignment="1">
      <alignment horizontal="center" vertical="center" wrapText="1"/>
    </xf>
    <xf numFmtId="0" fontId="48" fillId="0" borderId="46" xfId="0" applyFont="1" applyBorder="1" applyAlignment="1">
      <alignment horizontal="center" vertical="center" wrapText="1"/>
    </xf>
    <xf numFmtId="0" fontId="48" fillId="0" borderId="46" xfId="0" applyFont="1" applyBorder="1" applyAlignment="1">
      <alignment horizontal="center" vertical="center"/>
    </xf>
    <xf numFmtId="0" fontId="51" fillId="0" borderId="36" xfId="0" applyFont="1" applyBorder="1" applyAlignment="1">
      <alignment horizontal="center" vertical="center" wrapText="1"/>
    </xf>
    <xf numFmtId="0" fontId="48" fillId="0" borderId="36" xfId="0" applyFont="1" applyBorder="1" applyAlignment="1">
      <alignment horizontal="center" vertical="center" wrapText="1"/>
    </xf>
    <xf numFmtId="0" fontId="48" fillId="0" borderId="36" xfId="0" applyFont="1" applyBorder="1" applyAlignment="1">
      <alignment horizontal="center" vertical="center"/>
    </xf>
    <xf numFmtId="0" fontId="51" fillId="0" borderId="47" xfId="0" applyFont="1" applyBorder="1" applyAlignment="1">
      <alignment horizontal="center" vertical="center" wrapText="1"/>
    </xf>
    <xf numFmtId="0" fontId="48" fillId="0" borderId="48" xfId="0" applyFont="1" applyBorder="1" applyAlignment="1">
      <alignment horizontal="center" vertical="center" wrapText="1"/>
    </xf>
    <xf numFmtId="0" fontId="48" fillId="0" borderId="5" xfId="0" applyFont="1" applyBorder="1" applyAlignment="1">
      <alignment horizontal="center" vertical="center"/>
    </xf>
    <xf numFmtId="166" fontId="49" fillId="0" borderId="0" xfId="1" applyNumberFormat="1" applyFont="1" applyAlignment="1">
      <alignment horizontal="center" vertical="center"/>
    </xf>
    <xf numFmtId="167" fontId="50" fillId="0" borderId="0" xfId="1" applyNumberFormat="1" applyFont="1" applyAlignment="1">
      <alignment horizontal="center" vertical="center"/>
    </xf>
    <xf numFmtId="0" fontId="50" fillId="0" borderId="0" xfId="1" applyFont="1"/>
    <xf numFmtId="166" fontId="27" fillId="0" borderId="0" xfId="1" applyNumberFormat="1" applyFont="1" applyAlignment="1">
      <alignment horizontal="center" vertical="center"/>
    </xf>
    <xf numFmtId="167" fontId="2" fillId="0" borderId="0" xfId="1" applyNumberFormat="1" applyAlignment="1">
      <alignment horizontal="center" vertical="center"/>
    </xf>
    <xf numFmtId="0" fontId="2" fillId="0" borderId="0" xfId="1"/>
    <xf numFmtId="0" fontId="24" fillId="0" borderId="2" xfId="8" applyFont="1" applyBorder="1" applyAlignment="1">
      <alignment horizontal="left" vertical="top" wrapText="1" readingOrder="1"/>
    </xf>
    <xf numFmtId="0" fontId="24" fillId="0" borderId="32" xfId="8" applyFont="1" applyBorder="1" applyAlignment="1">
      <alignment horizontal="left" vertical="top" wrapText="1" readingOrder="1"/>
    </xf>
    <xf numFmtId="0" fontId="24" fillId="0" borderId="3" xfId="8" applyFont="1" applyBorder="1" applyAlignment="1">
      <alignment horizontal="left" vertical="top" wrapText="1" readingOrder="1"/>
    </xf>
    <xf numFmtId="168" fontId="7" fillId="0" borderId="33" xfId="8" applyNumberFormat="1" applyFont="1" applyBorder="1" applyAlignment="1" applyProtection="1">
      <alignment horizontal="center" vertical="center"/>
      <protection locked="0"/>
    </xf>
    <xf numFmtId="168" fontId="7" fillId="0" borderId="33" xfId="8" applyNumberFormat="1" applyFont="1" applyBorder="1" applyAlignment="1">
      <alignment horizontal="center" vertical="center"/>
    </xf>
    <xf numFmtId="165" fontId="91" fillId="0" borderId="22" xfId="8" applyNumberFormat="1" applyFont="1" applyBorder="1" applyAlignment="1">
      <alignment horizontal="center" vertical="center" wrapText="1" readingOrder="1"/>
    </xf>
    <xf numFmtId="0" fontId="44" fillId="0" borderId="22" xfId="8" applyFont="1" applyBorder="1" applyAlignment="1">
      <alignment horizontal="center" vertical="center" wrapText="1" readingOrder="2"/>
    </xf>
    <xf numFmtId="0" fontId="24" fillId="0" borderId="29" xfId="8" applyFont="1" applyBorder="1" applyAlignment="1">
      <alignment horizontal="right" vertical="center" wrapText="1"/>
    </xf>
    <xf numFmtId="0" fontId="24" fillId="0" borderId="30" xfId="8" applyFont="1" applyBorder="1" applyAlignment="1">
      <alignment horizontal="right" vertical="center" wrapText="1"/>
    </xf>
    <xf numFmtId="0" fontId="24" fillId="0" borderId="31" xfId="8" applyFont="1" applyBorder="1" applyAlignment="1">
      <alignment horizontal="right" vertical="center" wrapText="1"/>
    </xf>
    <xf numFmtId="0" fontId="37" fillId="0" borderId="2" xfId="9" applyFont="1" applyBorder="1" applyAlignment="1">
      <alignment horizontal="center" vertical="center"/>
    </xf>
    <xf numFmtId="0" fontId="37" fillId="0" borderId="32" xfId="9" applyFont="1" applyBorder="1" applyAlignment="1">
      <alignment horizontal="center" vertical="center"/>
    </xf>
    <xf numFmtId="0" fontId="37" fillId="0" borderId="3" xfId="9" applyFont="1" applyBorder="1" applyAlignment="1">
      <alignment horizontal="center" vertical="center"/>
    </xf>
    <xf numFmtId="0" fontId="93" fillId="0" borderId="23" xfId="8" applyFont="1" applyBorder="1" applyAlignment="1">
      <alignment horizontal="center" vertical="center" wrapText="1" readingOrder="2"/>
    </xf>
    <xf numFmtId="0" fontId="93" fillId="0" borderId="25" xfId="8" applyFont="1" applyBorder="1" applyAlignment="1">
      <alignment horizontal="center" vertical="center" wrapText="1" readingOrder="2"/>
    </xf>
    <xf numFmtId="0" fontId="93" fillId="0" borderId="24" xfId="8" applyFont="1" applyBorder="1" applyAlignment="1">
      <alignment horizontal="center" vertical="center" wrapText="1" readingOrder="2"/>
    </xf>
    <xf numFmtId="165" fontId="36" fillId="0" borderId="23" xfId="10" applyNumberFormat="1" applyFont="1" applyBorder="1" applyAlignment="1" applyProtection="1">
      <alignment horizontal="center" vertical="center" wrapText="1" readingOrder="1"/>
    </xf>
    <xf numFmtId="165" fontId="36" fillId="0" borderId="24" xfId="10" applyNumberFormat="1" applyFont="1" applyBorder="1" applyAlignment="1" applyProtection="1">
      <alignment horizontal="center" vertical="center" wrapText="1" readingOrder="1"/>
    </xf>
    <xf numFmtId="0" fontId="43" fillId="10" borderId="23" xfId="8" applyFont="1" applyFill="1" applyBorder="1" applyAlignment="1">
      <alignment horizontal="center" vertical="center" wrapText="1" readingOrder="2"/>
    </xf>
    <xf numFmtId="0" fontId="43" fillId="10" borderId="25" xfId="8" applyFont="1" applyFill="1" applyBorder="1" applyAlignment="1">
      <alignment horizontal="center" vertical="center" wrapText="1" readingOrder="2"/>
    </xf>
    <xf numFmtId="0" fontId="43" fillId="10" borderId="24" xfId="8" applyFont="1" applyFill="1" applyBorder="1" applyAlignment="1">
      <alignment horizontal="center" vertical="center" wrapText="1" readingOrder="2"/>
    </xf>
    <xf numFmtId="165" fontId="36" fillId="10" borderId="23" xfId="8" applyNumberFormat="1" applyFont="1" applyFill="1" applyBorder="1" applyAlignment="1">
      <alignment horizontal="center" vertical="center" wrapText="1" readingOrder="1"/>
    </xf>
    <xf numFmtId="165" fontId="36" fillId="10" borderId="24" xfId="8" applyNumberFormat="1" applyFont="1" applyFill="1" applyBorder="1" applyAlignment="1">
      <alignment horizontal="center" vertical="center" wrapText="1" readingOrder="1"/>
    </xf>
    <xf numFmtId="0" fontId="45" fillId="0" borderId="26" xfId="8" applyFont="1" applyBorder="1" applyAlignment="1">
      <alignment horizontal="center" vertical="top" wrapText="1" readingOrder="2"/>
    </xf>
    <xf numFmtId="0" fontId="45" fillId="0" borderId="27" xfId="8" applyFont="1" applyBorder="1" applyAlignment="1">
      <alignment horizontal="center" vertical="top" wrapText="1" readingOrder="2"/>
    </xf>
    <xf numFmtId="0" fontId="45" fillId="0" borderId="28" xfId="8" applyFont="1" applyBorder="1" applyAlignment="1">
      <alignment horizontal="center" vertical="top" wrapText="1" readingOrder="2"/>
    </xf>
    <xf numFmtId="165" fontId="91" fillId="0" borderId="23" xfId="8" applyNumberFormat="1" applyFont="1" applyBorder="1" applyAlignment="1">
      <alignment horizontal="center" vertical="center" wrapText="1" readingOrder="1"/>
    </xf>
    <xf numFmtId="165" fontId="91" fillId="0" borderId="24" xfId="8" applyNumberFormat="1" applyFont="1" applyBorder="1" applyAlignment="1">
      <alignment horizontal="center" vertical="center" wrapText="1" readingOrder="1"/>
    </xf>
    <xf numFmtId="0" fontId="44" fillId="9" borderId="23" xfId="8" applyFont="1" applyFill="1" applyBorder="1" applyAlignment="1">
      <alignment horizontal="center" vertical="center" wrapText="1" readingOrder="2"/>
    </xf>
    <xf numFmtId="0" fontId="44" fillId="9" borderId="25" xfId="8" applyFont="1" applyFill="1" applyBorder="1" applyAlignment="1">
      <alignment horizontal="center" vertical="center" wrapText="1" readingOrder="2"/>
    </xf>
    <xf numFmtId="0" fontId="44" fillId="9" borderId="24" xfId="8" applyFont="1" applyFill="1" applyBorder="1" applyAlignment="1">
      <alignment horizontal="center" vertical="center" wrapText="1" readingOrder="2"/>
    </xf>
    <xf numFmtId="9" fontId="91" fillId="9" borderId="23" xfId="10" applyFont="1" applyFill="1" applyBorder="1" applyAlignment="1" applyProtection="1">
      <alignment horizontal="center" vertical="center" wrapText="1" readingOrder="1"/>
    </xf>
    <xf numFmtId="9" fontId="91" fillId="9" borderId="24" xfId="10" applyFont="1" applyFill="1" applyBorder="1" applyAlignment="1" applyProtection="1">
      <alignment horizontal="center" vertical="center" wrapText="1" readingOrder="1"/>
    </xf>
    <xf numFmtId="0" fontId="43" fillId="7" borderId="23" xfId="8" applyFont="1" applyFill="1" applyBorder="1" applyAlignment="1">
      <alignment horizontal="center" vertical="center" wrapText="1" readingOrder="2"/>
    </xf>
    <xf numFmtId="0" fontId="43" fillId="7" borderId="25" xfId="8" applyFont="1" applyFill="1" applyBorder="1" applyAlignment="1">
      <alignment horizontal="center" vertical="center" wrapText="1" readingOrder="2"/>
    </xf>
    <xf numFmtId="0" fontId="43" fillId="7" borderId="24" xfId="8" applyFont="1" applyFill="1" applyBorder="1" applyAlignment="1">
      <alignment horizontal="center" vertical="center" wrapText="1" readingOrder="2"/>
    </xf>
    <xf numFmtId="9" fontId="92" fillId="7" borderId="23" xfId="10" applyFont="1" applyFill="1" applyBorder="1" applyAlignment="1" applyProtection="1">
      <alignment horizontal="center" vertical="center" wrapText="1" readingOrder="1"/>
    </xf>
    <xf numFmtId="9" fontId="92" fillId="7" borderId="24" xfId="10" applyFont="1" applyFill="1" applyBorder="1" applyAlignment="1" applyProtection="1">
      <alignment horizontal="center" vertical="center" wrapText="1" readingOrder="1"/>
    </xf>
    <xf numFmtId="0" fontId="33" fillId="0" borderId="20" xfId="8" applyFont="1" applyBorder="1" applyAlignment="1">
      <alignment horizontal="center" vertical="center" wrapText="1"/>
    </xf>
    <xf numFmtId="0" fontId="89" fillId="0" borderId="21" xfId="8" applyFont="1" applyBorder="1" applyAlignment="1">
      <alignment horizontal="center" vertical="center" wrapText="1" readingOrder="2"/>
    </xf>
    <xf numFmtId="0" fontId="40" fillId="6" borderId="23" xfId="8" applyFont="1" applyFill="1" applyBorder="1" applyAlignment="1">
      <alignment horizontal="center" vertical="center" wrapText="1" readingOrder="2"/>
    </xf>
    <xf numFmtId="0" fontId="40" fillId="6" borderId="24" xfId="8" applyFont="1" applyFill="1" applyBorder="1" applyAlignment="1">
      <alignment horizontal="center" vertical="center" wrapText="1" readingOrder="2"/>
    </xf>
    <xf numFmtId="0" fontId="40" fillId="6" borderId="23" xfId="8" applyFont="1" applyFill="1" applyBorder="1" applyAlignment="1">
      <alignment horizontal="center" vertical="center" wrapText="1" readingOrder="1"/>
    </xf>
    <xf numFmtId="0" fontId="40" fillId="6" borderId="24" xfId="8" applyFont="1" applyFill="1" applyBorder="1" applyAlignment="1">
      <alignment horizontal="center" vertical="center" wrapText="1" readingOrder="1"/>
    </xf>
    <xf numFmtId="0" fontId="2" fillId="0" borderId="0" xfId="1" applyAlignment="1">
      <alignment horizontal="center"/>
    </xf>
    <xf numFmtId="0" fontId="48" fillId="4" borderId="35" xfId="0" applyFont="1" applyFill="1" applyBorder="1" applyAlignment="1">
      <alignment horizontal="center" wrapText="1"/>
    </xf>
    <xf numFmtId="0" fontId="48" fillId="0" borderId="38" xfId="0" applyFont="1" applyBorder="1" applyAlignment="1">
      <alignment horizontal="center" vertical="center" wrapText="1"/>
    </xf>
    <xf numFmtId="0" fontId="48" fillId="0" borderId="7" xfId="0" applyFont="1" applyBorder="1" applyAlignment="1">
      <alignment horizontal="center" vertical="center" wrapText="1"/>
    </xf>
    <xf numFmtId="0" fontId="48" fillId="0" borderId="43" xfId="0" applyFont="1" applyBorder="1" applyAlignment="1">
      <alignment horizontal="center" vertical="center" wrapText="1"/>
    </xf>
    <xf numFmtId="0" fontId="48" fillId="4" borderId="9" xfId="0" applyFont="1" applyFill="1" applyBorder="1" applyAlignment="1">
      <alignment horizontal="center" wrapText="1"/>
    </xf>
    <xf numFmtId="0" fontId="29" fillId="0" borderId="0" xfId="1" applyFont="1" applyAlignment="1">
      <alignment horizontal="center" vertical="center" wrapText="1"/>
    </xf>
    <xf numFmtId="0" fontId="94" fillId="0" borderId="0" xfId="1" applyFont="1" applyAlignment="1">
      <alignment horizontal="center"/>
    </xf>
    <xf numFmtId="0" fontId="39" fillId="4" borderId="0" xfId="0" applyFont="1" applyFill="1" applyAlignment="1">
      <alignment horizontal="center" wrapText="1"/>
    </xf>
    <xf numFmtId="0" fontId="0" fillId="0" borderId="0" xfId="0" applyAlignment="1">
      <alignment horizontal="center"/>
    </xf>
    <xf numFmtId="0" fontId="19" fillId="0" borderId="0" xfId="0" applyFont="1" applyAlignment="1">
      <alignment horizontal="center" vertical="center" wrapText="1"/>
    </xf>
    <xf numFmtId="0" fontId="19" fillId="0" borderId="0" xfId="0" applyFont="1" applyAlignment="1">
      <alignment horizontal="center" vertical="center"/>
    </xf>
    <xf numFmtId="0" fontId="69" fillId="3" borderId="2" xfId="0" applyFont="1" applyFill="1" applyBorder="1" applyAlignment="1">
      <alignment horizontal="center" vertical="center" wrapText="1"/>
    </xf>
    <xf numFmtId="0" fontId="69" fillId="3" borderId="6" xfId="0" applyFont="1" applyFill="1" applyBorder="1" applyAlignment="1">
      <alignment horizontal="center" vertical="center" wrapText="1"/>
    </xf>
    <xf numFmtId="0" fontId="56" fillId="8" borderId="2" xfId="1" applyFont="1" applyFill="1" applyBorder="1" applyAlignment="1">
      <alignment horizontal="center" vertical="center" wrapText="1"/>
    </xf>
    <xf numFmtId="0" fontId="56" fillId="8" borderId="32" xfId="1" applyFont="1" applyFill="1" applyBorder="1" applyAlignment="1">
      <alignment horizontal="center" vertical="center" wrapText="1"/>
    </xf>
    <xf numFmtId="2" fontId="69" fillId="3" borderId="8" xfId="0" applyNumberFormat="1" applyFont="1" applyFill="1" applyBorder="1" applyAlignment="1">
      <alignment horizontal="center" vertical="center"/>
    </xf>
    <xf numFmtId="2" fontId="69" fillId="3" borderId="9" xfId="0" applyNumberFormat="1" applyFont="1" applyFill="1" applyBorder="1" applyAlignment="1">
      <alignment horizontal="center" vertical="center"/>
    </xf>
    <xf numFmtId="2" fontId="69" fillId="3" borderId="10" xfId="0" applyNumberFormat="1" applyFont="1" applyFill="1" applyBorder="1" applyAlignment="1">
      <alignment horizontal="center" vertical="center"/>
    </xf>
    <xf numFmtId="0" fontId="13" fillId="3" borderId="2" xfId="0" applyFont="1" applyFill="1" applyBorder="1" applyAlignment="1">
      <alignment horizontal="center" vertical="center" wrapText="1"/>
    </xf>
    <xf numFmtId="0" fontId="13" fillId="3" borderId="32" xfId="0" applyFont="1" applyFill="1" applyBorder="1" applyAlignment="1">
      <alignment horizontal="center" vertical="center" wrapText="1"/>
    </xf>
    <xf numFmtId="2" fontId="13" fillId="3" borderId="2" xfId="0" applyNumberFormat="1" applyFont="1" applyFill="1" applyBorder="1" applyAlignment="1">
      <alignment horizontal="center" vertical="center"/>
    </xf>
    <xf numFmtId="2" fontId="13" fillId="3" borderId="32" xfId="0" applyNumberFormat="1" applyFont="1" applyFill="1" applyBorder="1" applyAlignment="1">
      <alignment horizontal="center" vertical="center"/>
    </xf>
    <xf numFmtId="2" fontId="13" fillId="3" borderId="3" xfId="0" applyNumberFormat="1" applyFont="1" applyFill="1" applyBorder="1" applyAlignment="1">
      <alignment horizontal="center" vertical="center"/>
    </xf>
    <xf numFmtId="0" fontId="60" fillId="0" borderId="2" xfId="1" applyFont="1" applyBorder="1" applyAlignment="1">
      <alignment horizontal="center" vertical="center" wrapText="1"/>
    </xf>
    <xf numFmtId="0" fontId="60" fillId="0" borderId="32" xfId="1" applyFont="1" applyBorder="1" applyAlignment="1">
      <alignment horizontal="center" vertical="center" wrapText="1"/>
    </xf>
    <xf numFmtId="0" fontId="60" fillId="0" borderId="3" xfId="1" applyFont="1" applyBorder="1" applyAlignment="1">
      <alignment horizontal="center" vertical="center" wrapText="1"/>
    </xf>
    <xf numFmtId="0" fontId="68" fillId="0" borderId="2" xfId="1" applyFont="1" applyBorder="1" applyAlignment="1">
      <alignment horizontal="center" vertical="center" wrapText="1"/>
    </xf>
    <xf numFmtId="0" fontId="68" fillId="0" borderId="32" xfId="1" applyFont="1" applyBorder="1" applyAlignment="1">
      <alignment horizontal="center" vertical="center" wrapText="1"/>
    </xf>
    <xf numFmtId="0" fontId="68" fillId="0" borderId="3" xfId="1" applyFont="1" applyBorder="1" applyAlignment="1">
      <alignment horizontal="center" vertical="center" wrapText="1"/>
    </xf>
    <xf numFmtId="0" fontId="65" fillId="0" borderId="13" xfId="0" applyFont="1" applyBorder="1" applyAlignment="1">
      <alignment horizontal="center" vertical="center" wrapText="1"/>
    </xf>
    <xf numFmtId="0" fontId="65" fillId="0" borderId="12" xfId="0" applyFont="1" applyBorder="1" applyAlignment="1">
      <alignment horizontal="center" vertical="center" wrapText="1"/>
    </xf>
    <xf numFmtId="0" fontId="53" fillId="0" borderId="14" xfId="1" applyFont="1" applyBorder="1" applyAlignment="1">
      <alignment horizontal="left" vertical="center" wrapText="1"/>
    </xf>
    <xf numFmtId="0" fontId="53" fillId="0" borderId="15" xfId="1" applyFont="1" applyBorder="1" applyAlignment="1">
      <alignment horizontal="left" vertical="center" wrapText="1"/>
    </xf>
    <xf numFmtId="0" fontId="59" fillId="3" borderId="2" xfId="0" applyFont="1" applyFill="1" applyBorder="1" applyAlignment="1">
      <alignment horizontal="center" vertical="center" wrapText="1"/>
    </xf>
    <xf numFmtId="0" fontId="59" fillId="3" borderId="32" xfId="0" applyFont="1" applyFill="1" applyBorder="1" applyAlignment="1">
      <alignment horizontal="center" vertical="center" wrapText="1"/>
    </xf>
    <xf numFmtId="2" fontId="59" fillId="3" borderId="2" xfId="0" applyNumberFormat="1" applyFont="1" applyFill="1" applyBorder="1" applyAlignment="1">
      <alignment horizontal="center" vertical="center"/>
    </xf>
    <xf numFmtId="2" fontId="59" fillId="3" borderId="32" xfId="0" applyNumberFormat="1" applyFont="1" applyFill="1" applyBorder="1" applyAlignment="1">
      <alignment horizontal="center" vertical="center"/>
    </xf>
    <xf numFmtId="2" fontId="59" fillId="3" borderId="3" xfId="0" applyNumberFormat="1" applyFont="1" applyFill="1" applyBorder="1" applyAlignment="1">
      <alignment horizontal="center" vertical="center"/>
    </xf>
    <xf numFmtId="0" fontId="53" fillId="0" borderId="2" xfId="1" applyFont="1" applyBorder="1" applyAlignment="1">
      <alignment horizontal="center" vertical="center" wrapText="1"/>
    </xf>
    <xf numFmtId="0" fontId="53" fillId="0" borderId="3" xfId="1" applyFont="1" applyBorder="1" applyAlignment="1">
      <alignment horizontal="center" vertical="center" wrapText="1"/>
    </xf>
    <xf numFmtId="0" fontId="53" fillId="0" borderId="32" xfId="1" applyFont="1" applyBorder="1" applyAlignment="1">
      <alignment horizontal="center" vertical="center" wrapText="1"/>
    </xf>
    <xf numFmtId="0" fontId="53" fillId="0" borderId="4" xfId="1" applyFont="1" applyBorder="1" applyAlignment="1">
      <alignment horizontal="center" vertical="center" wrapText="1"/>
    </xf>
    <xf numFmtId="0" fontId="53" fillId="0" borderId="19" xfId="1" applyFont="1" applyBorder="1" applyAlignment="1">
      <alignment horizontal="center" vertical="center" wrapText="1"/>
    </xf>
    <xf numFmtId="0" fontId="53" fillId="0" borderId="16" xfId="1" applyFont="1" applyBorder="1" applyAlignment="1">
      <alignment horizontal="center" vertical="center" wrapText="1"/>
    </xf>
    <xf numFmtId="0" fontId="58" fillId="3" borderId="2" xfId="0" applyFont="1" applyFill="1" applyBorder="1" applyAlignment="1">
      <alignment horizontal="center" vertical="center" wrapText="1"/>
    </xf>
    <xf numFmtId="0" fontId="58" fillId="3" borderId="32" xfId="0" applyFont="1" applyFill="1" applyBorder="1" applyAlignment="1">
      <alignment horizontal="center" vertical="center" wrapText="1"/>
    </xf>
    <xf numFmtId="2" fontId="58" fillId="3" borderId="2" xfId="0" applyNumberFormat="1" applyFont="1" applyFill="1" applyBorder="1" applyAlignment="1">
      <alignment horizontal="center" vertical="center"/>
    </xf>
    <xf numFmtId="2" fontId="58" fillId="3" borderId="32" xfId="0" applyNumberFormat="1" applyFont="1" applyFill="1" applyBorder="1" applyAlignment="1">
      <alignment horizontal="center" vertical="center"/>
    </xf>
    <xf numFmtId="2" fontId="58" fillId="3" borderId="3" xfId="0" applyNumberFormat="1" applyFont="1" applyFill="1" applyBorder="1" applyAlignment="1">
      <alignment horizontal="center" vertical="center"/>
    </xf>
    <xf numFmtId="0" fontId="60" fillId="0" borderId="4" xfId="1" applyFont="1" applyBorder="1" applyAlignment="1">
      <alignment horizontal="center" vertical="center" wrapText="1"/>
    </xf>
    <xf numFmtId="0" fontId="60" fillId="0" borderId="19" xfId="1" applyFont="1" applyBorder="1" applyAlignment="1">
      <alignment horizontal="center" vertical="center" wrapText="1"/>
    </xf>
    <xf numFmtId="0" fontId="60" fillId="0" borderId="16" xfId="1" applyFont="1" applyBorder="1" applyAlignment="1">
      <alignment horizontal="center" vertical="center" wrapText="1"/>
    </xf>
    <xf numFmtId="0" fontId="69" fillId="3" borderId="32" xfId="0" applyFont="1" applyFill="1" applyBorder="1" applyAlignment="1">
      <alignment horizontal="center" vertical="center" wrapText="1"/>
    </xf>
    <xf numFmtId="0" fontId="68" fillId="0" borderId="4" xfId="1" applyFont="1" applyBorder="1" applyAlignment="1">
      <alignment horizontal="center" vertical="center" wrapText="1"/>
    </xf>
    <xf numFmtId="0" fontId="68" fillId="0" borderId="19" xfId="1" applyFont="1" applyBorder="1" applyAlignment="1">
      <alignment horizontal="center" vertical="center" wrapText="1"/>
    </xf>
    <xf numFmtId="0" fontId="68" fillId="0" borderId="16" xfId="1" applyFont="1" applyBorder="1" applyAlignment="1">
      <alignment horizontal="center" vertical="center" wrapText="1"/>
    </xf>
    <xf numFmtId="2" fontId="69" fillId="3" borderId="2" xfId="0" applyNumberFormat="1" applyFont="1" applyFill="1" applyBorder="1" applyAlignment="1">
      <alignment horizontal="center" vertical="center"/>
    </xf>
    <xf numFmtId="2" fontId="69" fillId="3" borderId="32" xfId="0" applyNumberFormat="1" applyFont="1" applyFill="1" applyBorder="1" applyAlignment="1">
      <alignment horizontal="center" vertical="center"/>
    </xf>
    <xf numFmtId="2" fontId="69" fillId="3" borderId="3" xfId="0" applyNumberFormat="1" applyFont="1" applyFill="1" applyBorder="1" applyAlignment="1">
      <alignment horizontal="center" vertical="center"/>
    </xf>
    <xf numFmtId="0" fontId="60" fillId="3" borderId="2" xfId="0" applyFont="1" applyFill="1" applyBorder="1" applyAlignment="1">
      <alignment horizontal="center" vertical="center" wrapText="1" readingOrder="2"/>
    </xf>
    <xf numFmtId="0" fontId="60" fillId="3" borderId="6" xfId="0" applyFont="1" applyFill="1" applyBorder="1" applyAlignment="1">
      <alignment horizontal="center" vertical="center" wrapText="1" readingOrder="2"/>
    </xf>
    <xf numFmtId="0" fontId="58" fillId="3" borderId="6" xfId="0" applyFont="1" applyFill="1" applyBorder="1" applyAlignment="1">
      <alignment horizontal="center" vertical="center" wrapText="1"/>
    </xf>
    <xf numFmtId="0" fontId="80" fillId="0" borderId="2" xfId="1" applyFont="1" applyBorder="1" applyAlignment="1">
      <alignment horizontal="center" vertical="center" wrapText="1"/>
    </xf>
    <xf numFmtId="0" fontId="80" fillId="0" borderId="32" xfId="1" applyFont="1" applyBorder="1" applyAlignment="1">
      <alignment horizontal="center" vertical="center" wrapText="1"/>
    </xf>
    <xf numFmtId="0" fontId="80" fillId="0" borderId="3" xfId="1" applyFont="1" applyBorder="1" applyAlignment="1">
      <alignment horizontal="center" vertical="center" wrapText="1"/>
    </xf>
    <xf numFmtId="0" fontId="60" fillId="0" borderId="52" xfId="1" applyFont="1" applyBorder="1" applyAlignment="1">
      <alignment horizontal="center" vertical="center" wrapText="1"/>
    </xf>
    <xf numFmtId="0" fontId="60" fillId="0" borderId="0" xfId="1" applyFont="1" applyAlignment="1">
      <alignment horizontal="center" vertical="center" wrapText="1"/>
    </xf>
    <xf numFmtId="0" fontId="84" fillId="0" borderId="2" xfId="0" applyFont="1" applyBorder="1" applyAlignment="1">
      <alignment horizontal="center" vertical="center"/>
    </xf>
    <xf numFmtId="0" fontId="84" fillId="0" borderId="32" xfId="0" applyFont="1" applyBorder="1" applyAlignment="1">
      <alignment horizontal="center" vertical="center"/>
    </xf>
    <xf numFmtId="0" fontId="84" fillId="0" borderId="3" xfId="0" applyFont="1" applyBorder="1" applyAlignment="1">
      <alignment horizontal="center" vertical="center"/>
    </xf>
    <xf numFmtId="0" fontId="85" fillId="0" borderId="2" xfId="1" applyFont="1" applyBorder="1" applyAlignment="1">
      <alignment horizontal="center" vertical="center" wrapText="1"/>
    </xf>
    <xf numFmtId="0" fontId="85" fillId="0" borderId="32" xfId="1" applyFont="1" applyBorder="1" applyAlignment="1">
      <alignment horizontal="center" vertical="center" wrapText="1"/>
    </xf>
    <xf numFmtId="0" fontId="85" fillId="0" borderId="3" xfId="1" applyFont="1" applyBorder="1" applyAlignment="1">
      <alignment horizontal="center" vertical="center" wrapText="1"/>
    </xf>
    <xf numFmtId="0" fontId="60" fillId="0" borderId="4" xfId="1" applyFont="1" applyBorder="1" applyAlignment="1">
      <alignment horizontal="right" vertical="center" wrapText="1"/>
    </xf>
    <xf numFmtId="0" fontId="60" fillId="0" borderId="16" xfId="1" applyFont="1" applyBorder="1" applyAlignment="1">
      <alignment horizontal="right" vertical="center" wrapText="1"/>
    </xf>
    <xf numFmtId="0" fontId="60" fillId="0" borderId="34" xfId="1" applyFont="1" applyBorder="1" applyAlignment="1">
      <alignment horizontal="center" vertical="center" wrapText="1"/>
    </xf>
    <xf numFmtId="0" fontId="60" fillId="0" borderId="11" xfId="1" applyFont="1" applyBorder="1" applyAlignment="1">
      <alignment horizontal="center" vertical="center" wrapText="1"/>
    </xf>
    <xf numFmtId="0" fontId="60" fillId="0" borderId="18" xfId="1" applyFont="1" applyBorder="1" applyAlignment="1">
      <alignment horizontal="center" vertical="center" wrapText="1"/>
    </xf>
  </cellXfs>
  <cellStyles count="11">
    <cellStyle name="2-T-D" xfId="7"/>
    <cellStyle name="Comma 2 2" xfId="3"/>
    <cellStyle name="Currency 2" xfId="5"/>
    <cellStyle name="Normal" xfId="0" builtinId="0"/>
    <cellStyle name="Normal 2" xfId="1"/>
    <cellStyle name="Normal 2 2" xfId="2"/>
    <cellStyle name="Normal 2 2 3 2 2" xfId="6"/>
    <cellStyle name="Normal 3" xfId="9"/>
    <cellStyle name="Normal 5" xfId="8"/>
    <cellStyle name="Percent 2" xfId="10"/>
    <cellStyle name="عادي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7</xdr:col>
      <xdr:colOff>0</xdr:colOff>
      <xdr:row>0</xdr:row>
      <xdr:rowOff>775334</xdr:rowOff>
    </xdr:from>
    <xdr:to>
      <xdr:col>7</xdr:col>
      <xdr:colOff>0</xdr:colOff>
      <xdr:row>0</xdr:row>
      <xdr:rowOff>971549</xdr:rowOff>
    </xdr:to>
    <xdr:sp macro="" textlink="">
      <xdr:nvSpPr>
        <xdr:cNvPr id="2" name="مربع نص 3">
          <a:extLst>
            <a:ext uri="{FF2B5EF4-FFF2-40B4-BE49-F238E27FC236}">
              <a16:creationId xmlns:a16="http://schemas.microsoft.com/office/drawing/2014/main" id="{7BD90A72-ECA9-4DFB-8EF8-9765F30A6EE9}"/>
            </a:ext>
          </a:extLst>
        </xdr:cNvPr>
        <xdr:cNvSpPr txBox="1"/>
      </xdr:nvSpPr>
      <xdr:spPr>
        <a:xfrm flipH="1">
          <a:off x="13601700" y="779144"/>
          <a:ext cx="0" cy="196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SA" sz="1000" b="0"/>
            <a:t> مكتب الصادق للعمارة والهندسة</a:t>
          </a:r>
        </a:p>
      </xdr:txBody>
    </xdr:sp>
    <xdr:clientData/>
  </xdr:twoCellAnchor>
  <xdr:twoCellAnchor>
    <xdr:from>
      <xdr:col>0</xdr:col>
      <xdr:colOff>325210</xdr:colOff>
      <xdr:row>0</xdr:row>
      <xdr:rowOff>134506</xdr:rowOff>
    </xdr:from>
    <xdr:to>
      <xdr:col>6</xdr:col>
      <xdr:colOff>762001</xdr:colOff>
      <xdr:row>0</xdr:row>
      <xdr:rowOff>1487055</xdr:rowOff>
    </xdr:to>
    <xdr:grpSp>
      <xdr:nvGrpSpPr>
        <xdr:cNvPr id="3" name="Group 2" descr="SSSS">
          <a:extLst>
            <a:ext uri="{FF2B5EF4-FFF2-40B4-BE49-F238E27FC236}">
              <a16:creationId xmlns:a16="http://schemas.microsoft.com/office/drawing/2014/main" id="{0BFD4B96-5952-4DFD-8F47-288FFC0F4027}"/>
            </a:ext>
          </a:extLst>
        </xdr:cNvPr>
        <xdr:cNvGrpSpPr/>
      </xdr:nvGrpSpPr>
      <xdr:grpSpPr>
        <a:xfrm>
          <a:off x="325210" y="134506"/>
          <a:ext cx="14171841" cy="1352549"/>
          <a:chOff x="11063286318" y="127221"/>
          <a:chExt cx="15379728" cy="1344281"/>
        </a:xfrm>
      </xdr:grpSpPr>
      <xdr:pic>
        <xdr:nvPicPr>
          <xdr:cNvPr id="4" name="Picture 3">
            <a:extLst>
              <a:ext uri="{FF2B5EF4-FFF2-40B4-BE49-F238E27FC236}">
                <a16:creationId xmlns:a16="http://schemas.microsoft.com/office/drawing/2014/main" id="{7319D6A8-FBEB-DB58-5DDA-36F72F0BAB4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569" t="23172" r="70123" b="25714"/>
          <a:stretch/>
        </xdr:blipFill>
        <xdr:spPr bwMode="auto">
          <a:xfrm>
            <a:off x="11063286318" y="372631"/>
            <a:ext cx="2693881" cy="815438"/>
          </a:xfrm>
          <a:prstGeom prst="rect">
            <a:avLst/>
          </a:prstGeom>
          <a:ln>
            <a:noFill/>
          </a:ln>
          <a:extLst>
            <a:ext uri="{53640926-AAD7-44D8-BBD7-CCE9431645EC}">
              <a14:shadowObscured xmlns:a14="http://schemas.microsoft.com/office/drawing/2010/main"/>
            </a:ext>
          </a:extLst>
        </xdr:spPr>
      </xdr:pic>
      <xdr:pic>
        <xdr:nvPicPr>
          <xdr:cNvPr id="5" name="Picture 4">
            <a:extLst>
              <a:ext uri="{FF2B5EF4-FFF2-40B4-BE49-F238E27FC236}">
                <a16:creationId xmlns:a16="http://schemas.microsoft.com/office/drawing/2014/main" id="{FA07F796-77B4-EC7D-ED1B-FD9B745B91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76350519" y="229781"/>
            <a:ext cx="2315527" cy="1101139"/>
          </a:xfrm>
          <a:prstGeom prst="rect">
            <a:avLst/>
          </a:prstGeom>
        </xdr:spPr>
      </xdr:pic>
      <xdr:sp macro="" textlink="">
        <xdr:nvSpPr>
          <xdr:cNvPr id="6" name="TextBox 5">
            <a:extLst>
              <a:ext uri="{FF2B5EF4-FFF2-40B4-BE49-F238E27FC236}">
                <a16:creationId xmlns:a16="http://schemas.microsoft.com/office/drawing/2014/main" id="{F0578D3C-080A-B9D9-BA9E-2B55481F7134}"/>
              </a:ext>
            </a:extLst>
          </xdr:cNvPr>
          <xdr:cNvSpPr txBox="1"/>
        </xdr:nvSpPr>
        <xdr:spPr>
          <a:xfrm>
            <a:off x="11066716500" y="127221"/>
            <a:ext cx="8808360" cy="1344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ctr"/>
          <a:lstStyle/>
          <a:p>
            <a:pPr algn="ctr" rtl="1"/>
            <a:r>
              <a:rPr lang="ar-YE" sz="2000" b="1">
                <a:solidFill>
                  <a:schemeClr val="dk1"/>
                </a:solidFill>
                <a:effectLst/>
                <a:latin typeface="+mn-lt"/>
                <a:ea typeface="+mn-ea"/>
                <a:cs typeface="+mn-cs"/>
              </a:rPr>
              <a:t>المشاريع المجتمعية, مشاريع الحماية من الفيضانات ومشاريع الصيانة في مواقع النازحين - مديرية قعطبة - محافظة الضالع</a:t>
            </a:r>
            <a:endParaRPr lang="en-US" sz="3200">
              <a:effectLst/>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486708</xdr:colOff>
      <xdr:row>0</xdr:row>
      <xdr:rowOff>21167</xdr:rowOff>
    </xdr:from>
    <xdr:to>
      <xdr:col>6</xdr:col>
      <xdr:colOff>796893</xdr:colOff>
      <xdr:row>1</xdr:row>
      <xdr:rowOff>26035</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254768" y="21167"/>
          <a:ext cx="2222804" cy="1199303"/>
        </a:xfrm>
        <a:prstGeom prst="rect">
          <a:avLst/>
        </a:prstGeom>
      </xdr:spPr>
    </xdr:pic>
    <xdr:clientData/>
  </xdr:twoCellAnchor>
  <xdr:twoCellAnchor editAs="oneCell">
    <xdr:from>
      <xdr:col>0</xdr:col>
      <xdr:colOff>692727</xdr:colOff>
      <xdr:row>0</xdr:row>
      <xdr:rowOff>259773</xdr:rowOff>
    </xdr:from>
    <xdr:to>
      <xdr:col>1</xdr:col>
      <xdr:colOff>2759146</xdr:colOff>
      <xdr:row>0</xdr:row>
      <xdr:rowOff>1163191</xdr:rowOff>
    </xdr:to>
    <xdr:pic>
      <xdr:nvPicPr>
        <xdr:cNvPr id="3" name="صورة 1">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2727" y="259773"/>
          <a:ext cx="3624709" cy="90722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486708</xdr:colOff>
      <xdr:row>0</xdr:row>
      <xdr:rowOff>21167</xdr:rowOff>
    </xdr:from>
    <xdr:to>
      <xdr:col>6</xdr:col>
      <xdr:colOff>796892</xdr:colOff>
      <xdr:row>1</xdr:row>
      <xdr:rowOff>18415</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36608" y="21167"/>
          <a:ext cx="2167559" cy="1201208"/>
        </a:xfrm>
        <a:prstGeom prst="rect">
          <a:avLst/>
        </a:prstGeom>
      </xdr:spPr>
    </xdr:pic>
    <xdr:clientData/>
  </xdr:twoCellAnchor>
  <xdr:twoCellAnchor editAs="oneCell">
    <xdr:from>
      <xdr:col>0</xdr:col>
      <xdr:colOff>692727</xdr:colOff>
      <xdr:row>0</xdr:row>
      <xdr:rowOff>259773</xdr:rowOff>
    </xdr:from>
    <xdr:to>
      <xdr:col>1</xdr:col>
      <xdr:colOff>2759146</xdr:colOff>
      <xdr:row>0</xdr:row>
      <xdr:rowOff>1163191</xdr:rowOff>
    </xdr:to>
    <xdr:pic>
      <xdr:nvPicPr>
        <xdr:cNvPr id="3" name="صورة 1">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2727" y="259773"/>
          <a:ext cx="3584704" cy="90722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486708</xdr:colOff>
      <xdr:row>0</xdr:row>
      <xdr:rowOff>21167</xdr:rowOff>
    </xdr:from>
    <xdr:to>
      <xdr:col>6</xdr:col>
      <xdr:colOff>796892</xdr:colOff>
      <xdr:row>1</xdr:row>
      <xdr:rowOff>26035</xdr:rowOff>
    </xdr:to>
    <xdr:pic>
      <xdr:nvPicPr>
        <xdr:cNvPr id="2" name="Picture 1">
          <a:extLst>
            <a:ext uri="{FF2B5EF4-FFF2-40B4-BE49-F238E27FC236}">
              <a16:creationId xmlns:a16="http://schemas.microsoft.com/office/drawing/2014/main" id="{FBCC12E9-C46C-407A-979F-7BFB2CBF9F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361448" y="21167"/>
          <a:ext cx="2222804" cy="1193588"/>
        </a:xfrm>
        <a:prstGeom prst="rect">
          <a:avLst/>
        </a:prstGeom>
      </xdr:spPr>
    </xdr:pic>
    <xdr:clientData/>
  </xdr:twoCellAnchor>
  <xdr:twoCellAnchor editAs="oneCell">
    <xdr:from>
      <xdr:col>0</xdr:col>
      <xdr:colOff>692727</xdr:colOff>
      <xdr:row>0</xdr:row>
      <xdr:rowOff>259773</xdr:rowOff>
    </xdr:from>
    <xdr:to>
      <xdr:col>1</xdr:col>
      <xdr:colOff>2759146</xdr:colOff>
      <xdr:row>0</xdr:row>
      <xdr:rowOff>1163191</xdr:rowOff>
    </xdr:to>
    <xdr:pic>
      <xdr:nvPicPr>
        <xdr:cNvPr id="3" name="صورة 1">
          <a:extLst>
            <a:ext uri="{FF2B5EF4-FFF2-40B4-BE49-F238E27FC236}">
              <a16:creationId xmlns:a16="http://schemas.microsoft.com/office/drawing/2014/main" id="{9D17B0CC-E3AC-43C1-9A47-D081A2E6F7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2727" y="259773"/>
          <a:ext cx="3620899" cy="90341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486708</xdr:colOff>
      <xdr:row>0</xdr:row>
      <xdr:rowOff>21167</xdr:rowOff>
    </xdr:from>
    <xdr:to>
      <xdr:col>6</xdr:col>
      <xdr:colOff>698698</xdr:colOff>
      <xdr:row>1</xdr:row>
      <xdr:rowOff>26035</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813183" y="21167"/>
          <a:ext cx="2158901" cy="1201208"/>
        </a:xfrm>
        <a:prstGeom prst="rect">
          <a:avLst/>
        </a:prstGeom>
      </xdr:spPr>
    </xdr:pic>
    <xdr:clientData/>
  </xdr:twoCellAnchor>
  <xdr:twoCellAnchor editAs="oneCell">
    <xdr:from>
      <xdr:col>0</xdr:col>
      <xdr:colOff>692727</xdr:colOff>
      <xdr:row>0</xdr:row>
      <xdr:rowOff>259773</xdr:rowOff>
    </xdr:from>
    <xdr:to>
      <xdr:col>1</xdr:col>
      <xdr:colOff>2759146</xdr:colOff>
      <xdr:row>0</xdr:row>
      <xdr:rowOff>1163191</xdr:rowOff>
    </xdr:to>
    <xdr:pic>
      <xdr:nvPicPr>
        <xdr:cNvPr id="3" name="صورة 1">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2727" y="259773"/>
          <a:ext cx="3584704" cy="90722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486708</xdr:colOff>
      <xdr:row>0</xdr:row>
      <xdr:rowOff>21167</xdr:rowOff>
    </xdr:from>
    <xdr:to>
      <xdr:col>6</xdr:col>
      <xdr:colOff>606392</xdr:colOff>
      <xdr:row>1</xdr:row>
      <xdr:rowOff>26035</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841383" y="21167"/>
          <a:ext cx="2167559" cy="1201208"/>
        </a:xfrm>
        <a:prstGeom prst="rect">
          <a:avLst/>
        </a:prstGeom>
      </xdr:spPr>
    </xdr:pic>
    <xdr:clientData/>
  </xdr:twoCellAnchor>
  <xdr:twoCellAnchor editAs="oneCell">
    <xdr:from>
      <xdr:col>0</xdr:col>
      <xdr:colOff>692727</xdr:colOff>
      <xdr:row>0</xdr:row>
      <xdr:rowOff>259773</xdr:rowOff>
    </xdr:from>
    <xdr:to>
      <xdr:col>1</xdr:col>
      <xdr:colOff>2759146</xdr:colOff>
      <xdr:row>0</xdr:row>
      <xdr:rowOff>1163191</xdr:rowOff>
    </xdr:to>
    <xdr:pic>
      <xdr:nvPicPr>
        <xdr:cNvPr id="3" name="صورة 1">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2727" y="259773"/>
          <a:ext cx="3584704" cy="9072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134473</xdr:colOff>
      <xdr:row>0</xdr:row>
      <xdr:rowOff>113740</xdr:rowOff>
    </xdr:from>
    <xdr:to>
      <xdr:col>2</xdr:col>
      <xdr:colOff>3137647</xdr:colOff>
      <xdr:row>1</xdr:row>
      <xdr:rowOff>685687</xdr:rowOff>
    </xdr:to>
    <xdr:grpSp>
      <xdr:nvGrpSpPr>
        <xdr:cNvPr id="4" name="Group 3" descr="SSSS">
          <a:extLst>
            <a:ext uri="{FF2B5EF4-FFF2-40B4-BE49-F238E27FC236}">
              <a16:creationId xmlns:a16="http://schemas.microsoft.com/office/drawing/2014/main" id="{23B73903-BF07-42D5-99FE-851B245B57D7}"/>
            </a:ext>
          </a:extLst>
        </xdr:cNvPr>
        <xdr:cNvGrpSpPr/>
      </xdr:nvGrpSpPr>
      <xdr:grpSpPr>
        <a:xfrm>
          <a:off x="134473" y="113740"/>
          <a:ext cx="11358280" cy="1262229"/>
          <a:chOff x="11063286318" y="127221"/>
          <a:chExt cx="15379728" cy="1344281"/>
        </a:xfrm>
      </xdr:grpSpPr>
      <xdr:pic>
        <xdr:nvPicPr>
          <xdr:cNvPr id="5" name="Picture 4">
            <a:extLst>
              <a:ext uri="{FF2B5EF4-FFF2-40B4-BE49-F238E27FC236}">
                <a16:creationId xmlns:a16="http://schemas.microsoft.com/office/drawing/2014/main" id="{C4B44D71-3275-818E-8915-304A6AA8D8A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569" t="23172" r="70123" b="25714"/>
          <a:stretch/>
        </xdr:blipFill>
        <xdr:spPr bwMode="auto">
          <a:xfrm>
            <a:off x="11063286318" y="372631"/>
            <a:ext cx="2693881" cy="815438"/>
          </a:xfrm>
          <a:prstGeom prst="rect">
            <a:avLst/>
          </a:prstGeom>
          <a:ln>
            <a:noFill/>
          </a:ln>
          <a:extLst>
            <a:ext uri="{53640926-AAD7-44D8-BBD7-CCE9431645EC}">
              <a14:shadowObscured xmlns:a14="http://schemas.microsoft.com/office/drawing/2010/main"/>
            </a:ext>
          </a:extLst>
        </xdr:spPr>
      </xdr:pic>
      <xdr:pic>
        <xdr:nvPicPr>
          <xdr:cNvPr id="6" name="Picture 5">
            <a:extLst>
              <a:ext uri="{FF2B5EF4-FFF2-40B4-BE49-F238E27FC236}">
                <a16:creationId xmlns:a16="http://schemas.microsoft.com/office/drawing/2014/main" id="{8AB62C6A-6EC1-B4FA-3830-5D9B0DFE9B0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76350519" y="229781"/>
            <a:ext cx="2315527" cy="1101139"/>
          </a:xfrm>
          <a:prstGeom prst="rect">
            <a:avLst/>
          </a:prstGeom>
        </xdr:spPr>
      </xdr:pic>
      <xdr:sp macro="" textlink="">
        <xdr:nvSpPr>
          <xdr:cNvPr id="7" name="TextBox 6">
            <a:extLst>
              <a:ext uri="{FF2B5EF4-FFF2-40B4-BE49-F238E27FC236}">
                <a16:creationId xmlns:a16="http://schemas.microsoft.com/office/drawing/2014/main" id="{7ACA7B11-43C8-571A-4CD5-BA19E783685E}"/>
              </a:ext>
            </a:extLst>
          </xdr:cNvPr>
          <xdr:cNvSpPr txBox="1"/>
        </xdr:nvSpPr>
        <xdr:spPr>
          <a:xfrm>
            <a:off x="11066716500" y="127221"/>
            <a:ext cx="8808360" cy="1344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ctr"/>
          <a:lstStyle/>
          <a:p>
            <a:pPr algn="ctr" rtl="1"/>
            <a:r>
              <a:rPr lang="ar-YE" sz="1600" b="1">
                <a:solidFill>
                  <a:schemeClr val="dk1"/>
                </a:solidFill>
                <a:effectLst/>
                <a:latin typeface="Arial" panose="020B0604020202020204" pitchFamily="34" charset="0"/>
                <a:ea typeface="+mn-ea"/>
                <a:cs typeface="+mn-cs"/>
              </a:rPr>
              <a:t>المشاريع المجتمعية, مشاريع الحماية من الفيضانات ومشاريع الصيانة في مواقع النازحين - مديرية قعطبة - محافظة الضالع</a:t>
            </a:r>
            <a:endParaRPr lang="en-US" sz="2400" b="1">
              <a:effectLst/>
              <a:latin typeface="Arial" panose="020B0604020202020204" pitchFamily="34" charset="0"/>
              <a:cs typeface="Arial" panose="020B0604020202020204" pitchFamily="34"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486708</xdr:colOff>
      <xdr:row>0</xdr:row>
      <xdr:rowOff>21167</xdr:rowOff>
    </xdr:from>
    <xdr:to>
      <xdr:col>6</xdr:col>
      <xdr:colOff>339692</xdr:colOff>
      <xdr:row>1</xdr:row>
      <xdr:rowOff>18415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36608" y="21167"/>
          <a:ext cx="2167559" cy="1201208"/>
        </a:xfrm>
        <a:prstGeom prst="rect">
          <a:avLst/>
        </a:prstGeom>
      </xdr:spPr>
    </xdr:pic>
    <xdr:clientData/>
  </xdr:twoCellAnchor>
  <xdr:twoCellAnchor editAs="oneCell">
    <xdr:from>
      <xdr:col>0</xdr:col>
      <xdr:colOff>692727</xdr:colOff>
      <xdr:row>0</xdr:row>
      <xdr:rowOff>259773</xdr:rowOff>
    </xdr:from>
    <xdr:to>
      <xdr:col>1</xdr:col>
      <xdr:colOff>2759146</xdr:colOff>
      <xdr:row>0</xdr:row>
      <xdr:rowOff>1163191</xdr:rowOff>
    </xdr:to>
    <xdr:pic>
      <xdr:nvPicPr>
        <xdr:cNvPr id="3" name="صورة 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2727" y="259773"/>
          <a:ext cx="3584704" cy="9072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486708</xdr:colOff>
      <xdr:row>0</xdr:row>
      <xdr:rowOff>21167</xdr:rowOff>
    </xdr:from>
    <xdr:to>
      <xdr:col>6</xdr:col>
      <xdr:colOff>796892</xdr:colOff>
      <xdr:row>1</xdr:row>
      <xdr:rowOff>18415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157988" y="21167"/>
          <a:ext cx="2222804" cy="1199303"/>
        </a:xfrm>
        <a:prstGeom prst="rect">
          <a:avLst/>
        </a:prstGeom>
      </xdr:spPr>
    </xdr:pic>
    <xdr:clientData/>
  </xdr:twoCellAnchor>
  <xdr:twoCellAnchor editAs="oneCell">
    <xdr:from>
      <xdr:col>0</xdr:col>
      <xdr:colOff>692727</xdr:colOff>
      <xdr:row>0</xdr:row>
      <xdr:rowOff>259773</xdr:rowOff>
    </xdr:from>
    <xdr:to>
      <xdr:col>1</xdr:col>
      <xdr:colOff>2759146</xdr:colOff>
      <xdr:row>0</xdr:row>
      <xdr:rowOff>1163191</xdr:rowOff>
    </xdr:to>
    <xdr:pic>
      <xdr:nvPicPr>
        <xdr:cNvPr id="3" name="صورة 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2727" y="259773"/>
          <a:ext cx="3624709" cy="90722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486708</xdr:colOff>
      <xdr:row>0</xdr:row>
      <xdr:rowOff>21167</xdr:rowOff>
    </xdr:from>
    <xdr:to>
      <xdr:col>6</xdr:col>
      <xdr:colOff>702509</xdr:colOff>
      <xdr:row>1</xdr:row>
      <xdr:rowOff>22225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556008" y="21167"/>
          <a:ext cx="2167559" cy="1201208"/>
        </a:xfrm>
        <a:prstGeom prst="rect">
          <a:avLst/>
        </a:prstGeom>
      </xdr:spPr>
    </xdr:pic>
    <xdr:clientData/>
  </xdr:twoCellAnchor>
  <xdr:twoCellAnchor editAs="oneCell">
    <xdr:from>
      <xdr:col>0</xdr:col>
      <xdr:colOff>692727</xdr:colOff>
      <xdr:row>0</xdr:row>
      <xdr:rowOff>259773</xdr:rowOff>
    </xdr:from>
    <xdr:to>
      <xdr:col>1</xdr:col>
      <xdr:colOff>2762956</xdr:colOff>
      <xdr:row>0</xdr:row>
      <xdr:rowOff>1159381</xdr:rowOff>
    </xdr:to>
    <xdr:pic>
      <xdr:nvPicPr>
        <xdr:cNvPr id="3" name="صورة 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2727" y="259773"/>
          <a:ext cx="3584704" cy="90722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486708</xdr:colOff>
      <xdr:row>0</xdr:row>
      <xdr:rowOff>21167</xdr:rowOff>
    </xdr:from>
    <xdr:to>
      <xdr:col>5</xdr:col>
      <xdr:colOff>1170964</xdr:colOff>
      <xdr:row>1</xdr:row>
      <xdr:rowOff>26035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556008" y="21167"/>
          <a:ext cx="2167559" cy="1201208"/>
        </a:xfrm>
        <a:prstGeom prst="rect">
          <a:avLst/>
        </a:prstGeom>
      </xdr:spPr>
    </xdr:pic>
    <xdr:clientData/>
  </xdr:twoCellAnchor>
  <xdr:twoCellAnchor editAs="oneCell">
    <xdr:from>
      <xdr:col>0</xdr:col>
      <xdr:colOff>692727</xdr:colOff>
      <xdr:row>0</xdr:row>
      <xdr:rowOff>259773</xdr:rowOff>
    </xdr:from>
    <xdr:to>
      <xdr:col>1</xdr:col>
      <xdr:colOff>2759146</xdr:colOff>
      <xdr:row>0</xdr:row>
      <xdr:rowOff>1163191</xdr:rowOff>
    </xdr:to>
    <xdr:pic>
      <xdr:nvPicPr>
        <xdr:cNvPr id="3" name="صورة 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2727" y="259773"/>
          <a:ext cx="3584704" cy="90722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486708</xdr:colOff>
      <xdr:row>0</xdr:row>
      <xdr:rowOff>21167</xdr:rowOff>
    </xdr:from>
    <xdr:to>
      <xdr:col>6</xdr:col>
      <xdr:colOff>796892</xdr:colOff>
      <xdr:row>1</xdr:row>
      <xdr:rowOff>26035</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27083" y="21167"/>
          <a:ext cx="2167559" cy="1201208"/>
        </a:xfrm>
        <a:prstGeom prst="rect">
          <a:avLst/>
        </a:prstGeom>
      </xdr:spPr>
    </xdr:pic>
    <xdr:clientData/>
  </xdr:twoCellAnchor>
  <xdr:twoCellAnchor editAs="oneCell">
    <xdr:from>
      <xdr:col>0</xdr:col>
      <xdr:colOff>692727</xdr:colOff>
      <xdr:row>0</xdr:row>
      <xdr:rowOff>259773</xdr:rowOff>
    </xdr:from>
    <xdr:to>
      <xdr:col>1</xdr:col>
      <xdr:colOff>2759146</xdr:colOff>
      <xdr:row>0</xdr:row>
      <xdr:rowOff>1163191</xdr:rowOff>
    </xdr:to>
    <xdr:pic>
      <xdr:nvPicPr>
        <xdr:cNvPr id="5" name="صورة 1">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2727" y="259773"/>
          <a:ext cx="3576911" cy="90722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486708</xdr:colOff>
      <xdr:row>0</xdr:row>
      <xdr:rowOff>21167</xdr:rowOff>
    </xdr:from>
    <xdr:to>
      <xdr:col>6</xdr:col>
      <xdr:colOff>796892</xdr:colOff>
      <xdr:row>1</xdr:row>
      <xdr:rowOff>22225</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157988" y="21167"/>
          <a:ext cx="2222804" cy="1199303"/>
        </a:xfrm>
        <a:prstGeom prst="rect">
          <a:avLst/>
        </a:prstGeom>
      </xdr:spPr>
    </xdr:pic>
    <xdr:clientData/>
  </xdr:twoCellAnchor>
  <xdr:twoCellAnchor editAs="oneCell">
    <xdr:from>
      <xdr:col>0</xdr:col>
      <xdr:colOff>692727</xdr:colOff>
      <xdr:row>0</xdr:row>
      <xdr:rowOff>259773</xdr:rowOff>
    </xdr:from>
    <xdr:to>
      <xdr:col>1</xdr:col>
      <xdr:colOff>2762956</xdr:colOff>
      <xdr:row>0</xdr:row>
      <xdr:rowOff>1159381</xdr:rowOff>
    </xdr:to>
    <xdr:pic>
      <xdr:nvPicPr>
        <xdr:cNvPr id="3" name="صورة 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2727" y="259773"/>
          <a:ext cx="3624709" cy="907228"/>
        </a:xfrm>
        <a:prstGeom prst="rect">
          <a:avLst/>
        </a:prstGeom>
      </xdr:spPr>
    </xdr:pic>
    <xdr:clientData/>
  </xdr:twoCellAnchor>
  <xdr:twoCellAnchor editAs="oneCell">
    <xdr:from>
      <xdr:col>4</xdr:col>
      <xdr:colOff>486708</xdr:colOff>
      <xdr:row>0</xdr:row>
      <xdr:rowOff>21167</xdr:rowOff>
    </xdr:from>
    <xdr:to>
      <xdr:col>6</xdr:col>
      <xdr:colOff>796892</xdr:colOff>
      <xdr:row>1</xdr:row>
      <xdr:rowOff>22225</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488708" y="21167"/>
          <a:ext cx="2222804" cy="119930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486708</xdr:colOff>
      <xdr:row>0</xdr:row>
      <xdr:rowOff>21167</xdr:rowOff>
    </xdr:from>
    <xdr:to>
      <xdr:col>6</xdr:col>
      <xdr:colOff>796893</xdr:colOff>
      <xdr:row>1</xdr:row>
      <xdr:rowOff>26035</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556008" y="21167"/>
          <a:ext cx="2167559" cy="1201208"/>
        </a:xfrm>
        <a:prstGeom prst="rect">
          <a:avLst/>
        </a:prstGeom>
      </xdr:spPr>
    </xdr:pic>
    <xdr:clientData/>
  </xdr:twoCellAnchor>
  <xdr:twoCellAnchor editAs="oneCell">
    <xdr:from>
      <xdr:col>0</xdr:col>
      <xdr:colOff>692727</xdr:colOff>
      <xdr:row>0</xdr:row>
      <xdr:rowOff>259773</xdr:rowOff>
    </xdr:from>
    <xdr:to>
      <xdr:col>1</xdr:col>
      <xdr:colOff>2759146</xdr:colOff>
      <xdr:row>0</xdr:row>
      <xdr:rowOff>1163191</xdr:rowOff>
    </xdr:to>
    <xdr:pic>
      <xdr:nvPicPr>
        <xdr:cNvPr id="3" name="صورة 1">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2727" y="259773"/>
          <a:ext cx="3584704" cy="90722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eemye-my.sharepoint.com/Documents%20and%20Settings/&#1601;&#1572;&#1575;&#1583;%20&#1605;&#1602;&#1576;&#1604;/&#1587;&#1591;&#1581;%20&#1575;&#1604;&#1605;&#1603;&#1578;&#1576;/Documents%20and%20Settings/&#1575;&#1581;&#1605;&#1583;/My%20Documents/&#1575;&#1585;&#1576;&#1593;%20&#1583;&#1585;&#1575;&#1587;&#1575;&#1578;/&#1576;&#1574;&#1585;%20&#1575;&#1604;&#1607;&#1584;&#1610;&#1604;/&#1583;&#1585;&#1575;&#1587;&#1577;%20&#1576;&#1574;&#1585;%20&#1575;&#1604;&#1607;&#1584;&#1610;&#16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9A0A6C09\&#1583;&#1585;&#1575;&#1587;&#1577;%2520&#1576;&#1574;&#1585;%2520&#1575;&#1604;&#1607;&#1584;&#1610;&#16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مقدمة"/>
      <sheetName val="تغطية"/>
      <sheetName val="مصدر"/>
      <sheetName val="سكان"/>
      <sheetName val="تخطيط1"/>
      <sheetName val="احداثيات"/>
      <sheetName val="سكان2030"/>
      <sheetName val="سكان4"/>
      <sheetName val="هيدروليك"/>
      <sheetName val="مقاطع"/>
      <sheetName val="الضخ"/>
      <sheetName val="ضخ1"/>
      <sheetName val="غ"/>
      <sheetName val="خ"/>
      <sheetName val="صرف"/>
      <sheetName val="كميات"/>
      <sheetName val="شبكة د"/>
      <sheetName val="غاطسة"/>
      <sheetName val="إجمالي"/>
      <sheetName val="ت تشغيل"/>
      <sheetName val="حساب"/>
      <sheetName val="ت التشغيل2"/>
      <sheetName val="الجدوى"/>
      <sheetName val="سكان1"/>
      <sheetName val="سكان2"/>
    </sheetNames>
    <sheetDataSet>
      <sheetData sheetId="0"/>
      <sheetData sheetId="1"/>
      <sheetData sheetId="2">
        <row r="22">
          <cell r="D22">
            <v>450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مقدمة"/>
      <sheetName val="تغطية"/>
      <sheetName val="مصدر"/>
      <sheetName val="سكان"/>
      <sheetName val="تخطيط1"/>
      <sheetName val="احداثيات"/>
      <sheetName val="سكان2030"/>
      <sheetName val="سكان4"/>
      <sheetName val="هيدروليك"/>
      <sheetName val="مقاطع"/>
      <sheetName val="الضخ"/>
      <sheetName val="ضخ1"/>
      <sheetName val="غ"/>
      <sheetName val="خ"/>
      <sheetName val="صرف"/>
      <sheetName val="كميات"/>
      <sheetName val="شبكة د"/>
      <sheetName val="غاطسة"/>
      <sheetName val="إجمالي"/>
      <sheetName val="ت تشغيل"/>
      <sheetName val="حساب"/>
      <sheetName val="ت التشغيل2"/>
      <sheetName val="الجدوى"/>
      <sheetName val="سكان1"/>
      <sheetName val="سكان2"/>
    </sheetNames>
    <sheetDataSet>
      <sheetData sheetId="0"/>
      <sheetData sheetId="1"/>
      <sheetData sheetId="2">
        <row r="22">
          <cell r="D22">
            <v>450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showGridLines="0" zoomScale="40" zoomScaleNormal="40" zoomScaleSheetLayoutView="40" workbookViewId="0">
      <selection activeCell="E4" sqref="E4"/>
    </sheetView>
  </sheetViews>
  <sheetFormatPr defaultColWidth="8.85546875" defaultRowHeight="15"/>
  <cols>
    <col min="1" max="1" width="13.7109375" style="42" customWidth="1"/>
    <col min="2" max="2" width="11" style="42" customWidth="1"/>
    <col min="3" max="3" width="26.85546875" style="42" customWidth="1"/>
    <col min="4" max="4" width="82.42578125" style="42" bestFit="1" customWidth="1"/>
    <col min="5" max="5" width="32.28515625" style="42" customWidth="1"/>
    <col min="6" max="6" width="33.85546875" style="42" customWidth="1"/>
    <col min="7" max="7" width="39.28515625" style="42" customWidth="1"/>
    <col min="8" max="9" width="8.85546875" style="40"/>
    <col min="10" max="16384" width="8.85546875" style="42"/>
  </cols>
  <sheetData>
    <row r="1" spans="1:9" s="41" customFormat="1" ht="130.15" customHeight="1" thickBot="1">
      <c r="A1" s="39"/>
      <c r="B1" s="39"/>
      <c r="C1" s="250"/>
      <c r="D1" s="250"/>
      <c r="E1" s="250"/>
      <c r="F1" s="250"/>
      <c r="G1" s="250"/>
      <c r="H1" s="40"/>
      <c r="I1" s="40"/>
    </row>
    <row r="2" spans="1:9" s="41" customFormat="1" ht="49.15" customHeight="1" thickTop="1" thickBot="1">
      <c r="A2" s="251" t="s">
        <v>349</v>
      </c>
      <c r="B2" s="251"/>
      <c r="C2" s="251"/>
      <c r="D2" s="251"/>
      <c r="E2" s="251"/>
      <c r="F2" s="251"/>
      <c r="G2" s="251"/>
      <c r="H2" s="40"/>
      <c r="I2" s="40"/>
    </row>
    <row r="3" spans="1:9" s="57" customFormat="1" ht="57" thickTop="1" thickBot="1">
      <c r="A3" s="53" t="s">
        <v>350</v>
      </c>
      <c r="B3" s="252" t="s">
        <v>351</v>
      </c>
      <c r="C3" s="253"/>
      <c r="D3" s="54" t="s">
        <v>352</v>
      </c>
      <c r="E3" s="55" t="s">
        <v>353</v>
      </c>
      <c r="F3" s="254" t="s">
        <v>354</v>
      </c>
      <c r="G3" s="255"/>
      <c r="H3" s="56"/>
      <c r="I3" s="56"/>
    </row>
    <row r="4" spans="1:9" s="41" customFormat="1" ht="63" customHeight="1" thickTop="1" thickBot="1">
      <c r="A4" s="153" t="s">
        <v>355</v>
      </c>
      <c r="B4" s="218" t="s">
        <v>378</v>
      </c>
      <c r="C4" s="218"/>
      <c r="D4" s="154" t="s">
        <v>377</v>
      </c>
      <c r="E4" s="155">
        <f>'Lot1-بناء فصول -مشروع مجتمعي1'!D60</f>
        <v>0</v>
      </c>
      <c r="F4" s="217"/>
      <c r="G4" s="217"/>
      <c r="H4" s="40"/>
      <c r="I4" s="40"/>
    </row>
    <row r="5" spans="1:9" s="41" customFormat="1" ht="48" customHeight="1" thickTop="1" thickBot="1">
      <c r="A5" s="153" t="s">
        <v>356</v>
      </c>
      <c r="B5" s="218" t="s">
        <v>379</v>
      </c>
      <c r="C5" s="218"/>
      <c r="D5" s="154" t="s">
        <v>180</v>
      </c>
      <c r="E5" s="155">
        <f>'Lot2- تأهيل شبكة مياة-مشروع م-ج'!D10</f>
        <v>0</v>
      </c>
      <c r="F5" s="217"/>
      <c r="G5" s="217"/>
      <c r="H5" s="40"/>
      <c r="I5" s="40"/>
    </row>
    <row r="6" spans="1:9" s="41" customFormat="1" ht="36.6" customHeight="1" thickTop="1" thickBot="1">
      <c r="A6" s="153" t="s">
        <v>357</v>
      </c>
      <c r="B6" s="218" t="s">
        <v>358</v>
      </c>
      <c r="C6" s="218"/>
      <c r="D6" s="154" t="s">
        <v>380</v>
      </c>
      <c r="E6" s="155">
        <f>'Lot3-اعمال الحماية من الفيضانات'!D42</f>
        <v>0</v>
      </c>
      <c r="F6" s="217"/>
      <c r="G6" s="217"/>
      <c r="H6" s="40"/>
      <c r="I6" s="40"/>
    </row>
    <row r="7" spans="1:9" s="41" customFormat="1" ht="52.9" customHeight="1" thickTop="1" thickBot="1">
      <c r="A7" s="153" t="s">
        <v>359</v>
      </c>
      <c r="B7" s="218" t="s">
        <v>386</v>
      </c>
      <c r="C7" s="218"/>
      <c r="D7" s="154" t="s">
        <v>182</v>
      </c>
      <c r="E7" s="155">
        <f>'Lot4-تركيب شبكة صرف صحي'!D9</f>
        <v>0</v>
      </c>
      <c r="F7" s="217"/>
      <c r="G7" s="217"/>
      <c r="H7" s="40"/>
      <c r="I7" s="40"/>
    </row>
    <row r="8" spans="1:9" s="41" customFormat="1" ht="40.9" customHeight="1" thickTop="1" thickBot="1">
      <c r="A8" s="153" t="s">
        <v>360</v>
      </c>
      <c r="B8" s="218" t="s">
        <v>358</v>
      </c>
      <c r="C8" s="218"/>
      <c r="D8" s="154" t="s">
        <v>287</v>
      </c>
      <c r="E8" s="155">
        <f>'Lot5-بناء حمامات'!D17</f>
        <v>0</v>
      </c>
      <c r="F8" s="217"/>
      <c r="G8" s="217"/>
      <c r="H8" s="40"/>
      <c r="I8" s="40"/>
    </row>
    <row r="9" spans="1:9" s="41" customFormat="1" ht="40.15" customHeight="1" thickTop="1" thickBot="1">
      <c r="A9" s="153" t="s">
        <v>361</v>
      </c>
      <c r="B9" s="218" t="s">
        <v>358</v>
      </c>
      <c r="C9" s="218"/>
      <c r="D9" s="154" t="s">
        <v>286</v>
      </c>
      <c r="E9" s="155">
        <f>'Lot6-تركيب لمبات انارة'!D10</f>
        <v>0</v>
      </c>
      <c r="F9" s="217"/>
      <c r="G9" s="217"/>
      <c r="H9" s="40"/>
      <c r="I9" s="40"/>
    </row>
    <row r="10" spans="1:9" s="41" customFormat="1" ht="42" customHeight="1" thickTop="1" thickBot="1">
      <c r="A10" s="153" t="s">
        <v>362</v>
      </c>
      <c r="B10" s="218" t="s">
        <v>399</v>
      </c>
      <c r="C10" s="218"/>
      <c r="D10" s="154" t="s">
        <v>183</v>
      </c>
      <c r="E10" s="155">
        <f>'Lot7-تركيب نقاط مياة '!D10</f>
        <v>0</v>
      </c>
      <c r="F10" s="217"/>
      <c r="G10" s="217"/>
      <c r="H10" s="40"/>
      <c r="I10" s="40"/>
    </row>
    <row r="11" spans="1:9" s="41" customFormat="1" ht="40.15" customHeight="1" thickTop="1" thickBot="1">
      <c r="A11" s="153" t="s">
        <v>363</v>
      </c>
      <c r="B11" s="218" t="s">
        <v>358</v>
      </c>
      <c r="C11" s="218"/>
      <c r="D11" s="154" t="s">
        <v>285</v>
      </c>
      <c r="E11" s="155">
        <f>'Lot8-إعادة تأهيل حمامات'!D14</f>
        <v>0</v>
      </c>
      <c r="F11" s="217"/>
      <c r="G11" s="217"/>
      <c r="H11" s="40"/>
      <c r="I11" s="40"/>
    </row>
    <row r="12" spans="1:9" s="41" customFormat="1" ht="39.6" customHeight="1" thickTop="1" thickBot="1">
      <c r="A12" s="153" t="s">
        <v>381</v>
      </c>
      <c r="B12" s="218" t="s">
        <v>358</v>
      </c>
      <c r="C12" s="218"/>
      <c r="D12" s="154" t="s">
        <v>284</v>
      </c>
      <c r="E12" s="155">
        <f>'Lot9-توريد حقائب تنظيف وصيانة'!G20</f>
        <v>0</v>
      </c>
      <c r="F12" s="217"/>
      <c r="G12" s="217"/>
      <c r="H12" s="40"/>
      <c r="I12" s="40"/>
    </row>
    <row r="13" spans="1:9" s="41" customFormat="1" ht="39.6" customHeight="1" thickTop="1" thickBot="1">
      <c r="A13" s="153" t="s">
        <v>414</v>
      </c>
      <c r="B13" s="218" t="s">
        <v>358</v>
      </c>
      <c r="C13" s="218"/>
      <c r="D13" s="154" t="s">
        <v>438</v>
      </c>
      <c r="E13" s="155">
        <f>'Lot10-ترويد حقائب طاقة'!D8</f>
        <v>0</v>
      </c>
      <c r="F13" s="238"/>
      <c r="G13" s="239"/>
      <c r="H13" s="40"/>
      <c r="I13" s="40"/>
    </row>
    <row r="14" spans="1:9" s="41" customFormat="1" ht="44.45" customHeight="1" thickTop="1" thickBot="1">
      <c r="A14" s="153" t="s">
        <v>384</v>
      </c>
      <c r="B14" s="218" t="s">
        <v>358</v>
      </c>
      <c r="C14" s="218"/>
      <c r="D14" s="154" t="s">
        <v>382</v>
      </c>
      <c r="E14" s="155">
        <f>'Lot11-صيانة مأوى '!D7</f>
        <v>0</v>
      </c>
      <c r="F14" s="217"/>
      <c r="G14" s="217"/>
      <c r="H14" s="40"/>
      <c r="I14" s="40"/>
    </row>
    <row r="15" spans="1:9" s="41" customFormat="1" ht="45.6" customHeight="1" thickTop="1" thickBot="1">
      <c r="A15" s="153" t="s">
        <v>437</v>
      </c>
      <c r="B15" s="218" t="s">
        <v>358</v>
      </c>
      <c r="C15" s="218"/>
      <c r="D15" s="154" t="s">
        <v>383</v>
      </c>
      <c r="E15" s="155">
        <f>'Lot12-ادارة المخلفات الصلبة'!D7</f>
        <v>0</v>
      </c>
      <c r="F15" s="217"/>
      <c r="G15" s="217"/>
      <c r="H15" s="40"/>
      <c r="I15" s="40"/>
    </row>
    <row r="16" spans="1:9" s="41" customFormat="1" ht="33.6" customHeight="1" thickTop="1" thickBot="1">
      <c r="A16" s="240" t="s">
        <v>364</v>
      </c>
      <c r="B16" s="241"/>
      <c r="C16" s="241"/>
      <c r="D16" s="242"/>
      <c r="E16" s="113">
        <f>SUM(E4:E15)</f>
        <v>0</v>
      </c>
      <c r="F16" s="243"/>
      <c r="G16" s="244"/>
      <c r="H16" s="40"/>
      <c r="I16" s="40"/>
    </row>
    <row r="17" spans="1:9" s="41" customFormat="1" ht="40.9" customHeight="1" thickTop="1" thickBot="1">
      <c r="A17" s="245" t="str">
        <f>"نسبة التخفيض إن وجدت ("&amp;" "&amp;E17&amp;"% ) Reduction Percentage if any"</f>
        <v>نسبة التخفيض إن وجدت ( % ) Reduction Percentage if any</v>
      </c>
      <c r="B17" s="246"/>
      <c r="C17" s="246"/>
      <c r="D17" s="247"/>
      <c r="E17" s="114"/>
      <c r="F17" s="248"/>
      <c r="G17" s="249"/>
      <c r="H17" s="40"/>
      <c r="I17" s="40"/>
    </row>
    <row r="18" spans="1:9" s="41" customFormat="1" ht="40.15" customHeight="1" thickTop="1" thickBot="1">
      <c r="A18" s="225" t="s">
        <v>423</v>
      </c>
      <c r="B18" s="226"/>
      <c r="C18" s="226"/>
      <c r="D18" s="227"/>
      <c r="E18" s="115">
        <f>E17*E16</f>
        <v>0</v>
      </c>
      <c r="F18" s="228"/>
      <c r="G18" s="229"/>
      <c r="H18" s="40"/>
      <c r="I18" s="40"/>
    </row>
    <row r="19" spans="1:9" s="41" customFormat="1" ht="49.15" customHeight="1" thickTop="1" thickBot="1">
      <c r="A19" s="230" t="s">
        <v>365</v>
      </c>
      <c r="B19" s="231"/>
      <c r="C19" s="231"/>
      <c r="D19" s="232"/>
      <c r="E19" s="116">
        <f>E16-E18</f>
        <v>0</v>
      </c>
      <c r="F19" s="233"/>
      <c r="G19" s="234"/>
      <c r="H19" s="40"/>
      <c r="I19" s="40"/>
    </row>
    <row r="20" spans="1:9" s="41" customFormat="1" ht="30" customHeight="1" thickTop="1" thickBot="1">
      <c r="A20" s="235" t="s">
        <v>424</v>
      </c>
      <c r="B20" s="236"/>
      <c r="C20" s="236"/>
      <c r="D20" s="236"/>
      <c r="E20" s="236"/>
      <c r="F20" s="236"/>
      <c r="G20" s="237"/>
      <c r="H20" s="40"/>
      <c r="I20" s="40"/>
    </row>
    <row r="21" spans="1:9" s="41" customFormat="1" ht="29.45" customHeight="1" thickBot="1">
      <c r="A21" s="222"/>
      <c r="B21" s="223"/>
      <c r="C21" s="223"/>
      <c r="D21" s="223"/>
      <c r="E21" s="223"/>
      <c r="F21" s="223"/>
      <c r="G21" s="224"/>
      <c r="H21" s="40"/>
      <c r="I21" s="40"/>
    </row>
    <row r="22" spans="1:9" ht="188.45" customHeight="1" thickBot="1">
      <c r="A22" s="219" t="s">
        <v>366</v>
      </c>
      <c r="B22" s="220"/>
      <c r="C22" s="220"/>
      <c r="D22" s="220"/>
      <c r="E22" s="220"/>
      <c r="F22" s="220"/>
      <c r="G22" s="221"/>
    </row>
    <row r="23" spans="1:9" ht="276.60000000000002" customHeight="1" thickBot="1">
      <c r="A23" s="212" t="s">
        <v>367</v>
      </c>
      <c r="B23" s="213"/>
      <c r="C23" s="213"/>
      <c r="D23" s="213"/>
      <c r="E23" s="213"/>
      <c r="F23" s="213"/>
      <c r="G23" s="214"/>
    </row>
    <row r="24" spans="1:9" ht="11.45" customHeight="1">
      <c r="A24" s="43"/>
      <c r="B24" s="43"/>
      <c r="C24" s="43"/>
      <c r="D24" s="43"/>
      <c r="E24" s="43"/>
      <c r="F24" s="43"/>
      <c r="G24" s="43"/>
    </row>
    <row r="25" spans="1:9" ht="19.5" customHeight="1">
      <c r="C25" s="44" t="s">
        <v>368</v>
      </c>
      <c r="E25" s="45"/>
      <c r="F25" s="45"/>
    </row>
    <row r="26" spans="1:9" ht="16.5" customHeight="1">
      <c r="C26" s="45"/>
      <c r="E26" s="45"/>
      <c r="F26" s="45"/>
    </row>
    <row r="27" spans="1:9" ht="26.45" customHeight="1">
      <c r="A27" s="46" t="s">
        <v>369</v>
      </c>
      <c r="B27" s="46"/>
      <c r="C27" s="215"/>
      <c r="D27" s="215"/>
      <c r="F27" s="44" t="s">
        <v>370</v>
      </c>
      <c r="G27" s="47"/>
    </row>
    <row r="28" spans="1:9" ht="21" customHeight="1">
      <c r="C28" s="44"/>
      <c r="D28" s="48"/>
      <c r="E28" s="44"/>
      <c r="F28" s="44"/>
    </row>
    <row r="29" spans="1:9" ht="26.45" customHeight="1">
      <c r="A29" s="46" t="s">
        <v>371</v>
      </c>
      <c r="B29" s="46"/>
      <c r="C29" s="216"/>
      <c r="D29" s="216"/>
      <c r="E29" s="44"/>
      <c r="F29" s="44" t="s">
        <v>372</v>
      </c>
      <c r="G29" s="49"/>
    </row>
    <row r="30" spans="1:9" ht="21">
      <c r="D30" s="48"/>
      <c r="E30" s="44"/>
      <c r="F30" s="44"/>
    </row>
    <row r="31" spans="1:9" ht="26.45" customHeight="1">
      <c r="A31" s="46" t="s">
        <v>373</v>
      </c>
      <c r="B31" s="46"/>
      <c r="C31" s="215"/>
      <c r="D31" s="215"/>
      <c r="E31" s="44"/>
      <c r="F31" s="44"/>
    </row>
  </sheetData>
  <sheetProtection formatCells="0" formatColumns="0" formatRows="0" insertColumns="0" insertRows="0" insertHyperlinks="0" deleteColumns="0" deleteRows="0" sort="0" autoFilter="0" pivotTables="0"/>
  <mergeCells count="43">
    <mergeCell ref="C1:G1"/>
    <mergeCell ref="A2:G2"/>
    <mergeCell ref="B3:C3"/>
    <mergeCell ref="F3:G3"/>
    <mergeCell ref="B4:C4"/>
    <mergeCell ref="F4:G4"/>
    <mergeCell ref="B5:C5"/>
    <mergeCell ref="F5:G5"/>
    <mergeCell ref="B6:C6"/>
    <mergeCell ref="F6:G6"/>
    <mergeCell ref="B7:C7"/>
    <mergeCell ref="F7:G7"/>
    <mergeCell ref="B8:C8"/>
    <mergeCell ref="F8:G8"/>
    <mergeCell ref="B9:C9"/>
    <mergeCell ref="F9:G9"/>
    <mergeCell ref="B10:C10"/>
    <mergeCell ref="F10:G10"/>
    <mergeCell ref="B11:C11"/>
    <mergeCell ref="F11:G11"/>
    <mergeCell ref="A16:D16"/>
    <mergeCell ref="F16:G16"/>
    <mergeCell ref="A17:D17"/>
    <mergeCell ref="F17:G17"/>
    <mergeCell ref="F14:G14"/>
    <mergeCell ref="B15:C15"/>
    <mergeCell ref="F15:G15"/>
    <mergeCell ref="B12:C12"/>
    <mergeCell ref="A23:G23"/>
    <mergeCell ref="C27:D27"/>
    <mergeCell ref="C29:D29"/>
    <mergeCell ref="C31:D31"/>
    <mergeCell ref="F12:G12"/>
    <mergeCell ref="B14:C14"/>
    <mergeCell ref="A22:G22"/>
    <mergeCell ref="A21:G21"/>
    <mergeCell ref="A18:D18"/>
    <mergeCell ref="F18:G18"/>
    <mergeCell ref="A19:D19"/>
    <mergeCell ref="F19:G19"/>
    <mergeCell ref="A20:G20"/>
    <mergeCell ref="B13:C13"/>
    <mergeCell ref="F13:G13"/>
  </mergeCells>
  <pageMargins left="0.7" right="0.7" top="0.75" bottom="0.75" header="0.3" footer="0.3"/>
  <pageSetup scale="37"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view="pageBreakPreview" topLeftCell="A11" zoomScale="55" zoomScaleNormal="60" zoomScaleSheetLayoutView="55" workbookViewId="0">
      <selection activeCell="F13" sqref="F4:F13"/>
    </sheetView>
  </sheetViews>
  <sheetFormatPr defaultRowHeight="15"/>
  <cols>
    <col min="1" max="1" width="22.7109375" customWidth="1"/>
    <col min="2" max="2" width="138.85546875" customWidth="1"/>
    <col min="3" max="3" width="123.140625" customWidth="1"/>
    <col min="4" max="4" width="13" customWidth="1"/>
    <col min="5" max="5" width="12" customWidth="1"/>
    <col min="6" max="6" width="15.85546875" customWidth="1"/>
    <col min="7" max="7" width="20.28515625" customWidth="1"/>
  </cols>
  <sheetData>
    <row r="1" spans="1:7" ht="93.75" customHeight="1">
      <c r="A1" s="265"/>
      <c r="B1" s="265"/>
      <c r="C1" s="265"/>
      <c r="D1" s="265"/>
      <c r="E1" s="265"/>
      <c r="F1" s="265"/>
      <c r="G1" s="265"/>
    </row>
    <row r="2" spans="1:7" ht="103.5" customHeight="1" thickBot="1">
      <c r="A2" s="266" t="s">
        <v>283</v>
      </c>
      <c r="B2" s="267"/>
      <c r="C2" s="267"/>
      <c r="D2" s="267"/>
      <c r="E2" s="267"/>
      <c r="F2" s="267"/>
      <c r="G2" s="267"/>
    </row>
    <row r="3" spans="1:7" ht="48" customHeight="1" thickBot="1">
      <c r="A3" s="23" t="s">
        <v>7</v>
      </c>
      <c r="B3" s="24" t="s">
        <v>5</v>
      </c>
      <c r="C3" s="24" t="s">
        <v>6</v>
      </c>
      <c r="D3" s="25" t="s">
        <v>1</v>
      </c>
      <c r="E3" s="25" t="s">
        <v>4</v>
      </c>
      <c r="F3" s="25" t="s">
        <v>2</v>
      </c>
      <c r="G3" s="25" t="s">
        <v>3</v>
      </c>
    </row>
    <row r="4" spans="1:7" ht="136.5" customHeight="1" thickBot="1">
      <c r="A4" s="26"/>
      <c r="B4" s="3" t="s">
        <v>125</v>
      </c>
      <c r="C4" s="10" t="s">
        <v>8</v>
      </c>
      <c r="D4" s="2"/>
      <c r="E4" s="2"/>
      <c r="F4" s="167"/>
      <c r="G4" s="2"/>
    </row>
    <row r="5" spans="1:7" ht="256.5" thickBot="1">
      <c r="A5" s="27">
        <v>1</v>
      </c>
      <c r="B5" s="1" t="s">
        <v>25</v>
      </c>
      <c r="C5" s="67" t="s">
        <v>388</v>
      </c>
      <c r="D5" s="11" t="s">
        <v>9</v>
      </c>
      <c r="E5" s="15">
        <v>33.055999999999997</v>
      </c>
      <c r="F5" s="169"/>
      <c r="G5" s="18">
        <f t="shared" ref="G5:G11" si="0">E5*F5</f>
        <v>0</v>
      </c>
    </row>
    <row r="6" spans="1:7" ht="163.5" thickBot="1">
      <c r="A6" s="27">
        <v>2</v>
      </c>
      <c r="B6" s="5" t="s">
        <v>24</v>
      </c>
      <c r="C6" s="58" t="s">
        <v>389</v>
      </c>
      <c r="D6" s="11" t="s">
        <v>9</v>
      </c>
      <c r="E6" s="17">
        <v>0.96</v>
      </c>
      <c r="F6" s="169"/>
      <c r="G6" s="18">
        <f t="shared" si="0"/>
        <v>0</v>
      </c>
    </row>
    <row r="7" spans="1:7" ht="192" thickBot="1">
      <c r="A7" s="27">
        <v>3</v>
      </c>
      <c r="B7" s="5" t="s">
        <v>23</v>
      </c>
      <c r="C7" s="68" t="s">
        <v>390</v>
      </c>
      <c r="D7" s="12" t="s">
        <v>13</v>
      </c>
      <c r="E7" s="17">
        <v>15.36</v>
      </c>
      <c r="F7" s="169"/>
      <c r="G7" s="18">
        <f t="shared" si="0"/>
        <v>0</v>
      </c>
    </row>
    <row r="8" spans="1:7" ht="150" thickBot="1">
      <c r="A8" s="27">
        <v>4</v>
      </c>
      <c r="B8" s="5" t="s">
        <v>22</v>
      </c>
      <c r="C8" s="58" t="s">
        <v>391</v>
      </c>
      <c r="D8" s="11" t="s">
        <v>9</v>
      </c>
      <c r="E8" s="19">
        <v>2.4000000000000004</v>
      </c>
      <c r="F8" s="169"/>
      <c r="G8" s="18">
        <f t="shared" si="0"/>
        <v>0</v>
      </c>
    </row>
    <row r="9" spans="1:7" ht="117" thickBot="1">
      <c r="A9" s="27">
        <v>5</v>
      </c>
      <c r="B9" s="5" t="s">
        <v>21</v>
      </c>
      <c r="C9" s="58" t="s">
        <v>392</v>
      </c>
      <c r="D9" s="12" t="s">
        <v>13</v>
      </c>
      <c r="E9" s="19">
        <v>7.7279999999999998</v>
      </c>
      <c r="F9" s="169"/>
      <c r="G9" s="18">
        <f t="shared" si="0"/>
        <v>0</v>
      </c>
    </row>
    <row r="10" spans="1:7" ht="409.5" customHeight="1" thickBot="1">
      <c r="A10" s="27">
        <v>6</v>
      </c>
      <c r="B10" s="5" t="s">
        <v>27</v>
      </c>
      <c r="C10" s="8" t="s">
        <v>400</v>
      </c>
      <c r="D10" s="12" t="s">
        <v>106</v>
      </c>
      <c r="E10" s="19">
        <v>12</v>
      </c>
      <c r="F10" s="169"/>
      <c r="G10" s="18">
        <f t="shared" si="0"/>
        <v>0</v>
      </c>
    </row>
    <row r="11" spans="1:7" ht="210" thickBot="1">
      <c r="A11" s="27">
        <v>7</v>
      </c>
      <c r="B11" s="7" t="s">
        <v>19</v>
      </c>
      <c r="C11" s="31" t="s">
        <v>395</v>
      </c>
      <c r="D11" s="12" t="s">
        <v>106</v>
      </c>
      <c r="E11" s="17">
        <v>9.6000000000000014</v>
      </c>
      <c r="F11" s="169"/>
      <c r="G11" s="18">
        <f t="shared" si="0"/>
        <v>0</v>
      </c>
    </row>
    <row r="12" spans="1:7" ht="108" thickBot="1">
      <c r="A12" s="27">
        <v>8</v>
      </c>
      <c r="B12" s="6" t="s">
        <v>16</v>
      </c>
      <c r="C12" s="31" t="s">
        <v>397</v>
      </c>
      <c r="D12" s="12" t="s">
        <v>106</v>
      </c>
      <c r="E12" s="17">
        <v>9.6000000000000014</v>
      </c>
      <c r="F12" s="169"/>
      <c r="G12" s="18">
        <f>E12*F12</f>
        <v>0</v>
      </c>
    </row>
    <row r="13" spans="1:7" ht="271.89999999999998" customHeight="1" thickBot="1">
      <c r="A13" s="27">
        <v>9</v>
      </c>
      <c r="B13" s="6" t="s">
        <v>264</v>
      </c>
      <c r="C13" s="31" t="s">
        <v>265</v>
      </c>
      <c r="D13" s="12" t="s">
        <v>106</v>
      </c>
      <c r="E13" s="17">
        <v>3</v>
      </c>
      <c r="F13" s="169"/>
      <c r="G13" s="18">
        <f>E13*F13</f>
        <v>0</v>
      </c>
    </row>
    <row r="14" spans="1:7" ht="66" customHeight="1" thickBot="1">
      <c r="A14" s="30"/>
      <c r="B14" s="268" t="s">
        <v>0</v>
      </c>
      <c r="C14" s="309"/>
      <c r="D14" s="313">
        <f>SUM(G5:G13)</f>
        <v>0</v>
      </c>
      <c r="E14" s="314"/>
      <c r="F14" s="314"/>
      <c r="G14" s="315"/>
    </row>
    <row r="15" spans="1:7" ht="15.75" thickBot="1"/>
    <row r="16" spans="1:7" s="77" customFormat="1" ht="84.6" customHeight="1" thickBot="1">
      <c r="A16" s="76" t="s">
        <v>7</v>
      </c>
      <c r="B16" s="76" t="s">
        <v>316</v>
      </c>
      <c r="C16" s="76" t="s">
        <v>315</v>
      </c>
      <c r="D16" s="280" t="s">
        <v>314</v>
      </c>
      <c r="E16" s="281"/>
      <c r="F16" s="281"/>
      <c r="G16" s="282"/>
    </row>
    <row r="17" spans="1:7" ht="34.5" thickBot="1">
      <c r="A17" s="150">
        <v>1</v>
      </c>
      <c r="B17" s="310" t="s">
        <v>327</v>
      </c>
      <c r="C17" s="75" t="s">
        <v>320</v>
      </c>
      <c r="D17" s="283">
        <v>2</v>
      </c>
      <c r="E17" s="284"/>
      <c r="F17" s="284"/>
      <c r="G17" s="285"/>
    </row>
    <row r="18" spans="1:7" ht="34.5" thickBot="1">
      <c r="A18" s="151">
        <v>2</v>
      </c>
      <c r="B18" s="311"/>
      <c r="C18" s="75" t="s">
        <v>321</v>
      </c>
      <c r="D18" s="283">
        <v>5</v>
      </c>
      <c r="E18" s="284"/>
      <c r="F18" s="284"/>
      <c r="G18" s="285"/>
    </row>
    <row r="19" spans="1:7" ht="34.5" thickBot="1">
      <c r="A19" s="152">
        <v>3</v>
      </c>
      <c r="B19" s="312"/>
      <c r="C19" s="75" t="s">
        <v>322</v>
      </c>
      <c r="D19" s="283">
        <v>5</v>
      </c>
      <c r="E19" s="284"/>
      <c r="F19" s="284"/>
      <c r="G19" s="285"/>
    </row>
  </sheetData>
  <sheetProtection algorithmName="SHA-512" hashValue="X+cn9mVdmxTmv9uLxrstUirswHMZZTIgj+sW3oaNzXL1mRTuw9Lz+4imLqBas0G439a+CqYBUCIIk2ktOAvG2w==" saltValue="3xBo51L24/24r9ex6mWLkA==" spinCount="100000" sheet="1" formatCells="0" formatColumns="0" formatRows="0" insertColumns="0" insertRows="0" insertHyperlinks="0" deleteColumns="0" deleteRows="0" sort="0" autoFilter="0" pivotTables="0"/>
  <mergeCells count="9">
    <mergeCell ref="A1:G1"/>
    <mergeCell ref="A2:G2"/>
    <mergeCell ref="B14:C14"/>
    <mergeCell ref="B17:B19"/>
    <mergeCell ref="D14:G14"/>
    <mergeCell ref="D16:G16"/>
    <mergeCell ref="D17:G17"/>
    <mergeCell ref="D18:G18"/>
    <mergeCell ref="D19:G19"/>
  </mergeCells>
  <pageMargins left="0.7" right="0.7" top="0.75" bottom="0.75" header="0.3" footer="0.3"/>
  <pageSetup scale="26" orientation="portrait"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
  <sheetViews>
    <sheetView view="pageBreakPreview" zoomScale="55" zoomScaleNormal="60" zoomScaleSheetLayoutView="55" workbookViewId="0">
      <selection activeCell="F18" sqref="F4:F18"/>
    </sheetView>
  </sheetViews>
  <sheetFormatPr defaultRowHeight="15"/>
  <cols>
    <col min="1" max="1" width="22.7109375" customWidth="1"/>
    <col min="2" max="2" width="123.140625" customWidth="1"/>
    <col min="3" max="3" width="117.5703125" customWidth="1"/>
    <col min="4" max="4" width="15.28515625" customWidth="1"/>
    <col min="5" max="5" width="12" customWidth="1"/>
    <col min="6" max="6" width="15.85546875" customWidth="1"/>
    <col min="7" max="7" width="20.28515625" customWidth="1"/>
  </cols>
  <sheetData>
    <row r="1" spans="1:7" ht="93.75" customHeight="1">
      <c r="A1" s="265"/>
      <c r="B1" s="265"/>
      <c r="C1" s="265"/>
      <c r="D1" s="265"/>
      <c r="E1" s="265"/>
      <c r="F1" s="265"/>
      <c r="G1" s="265"/>
    </row>
    <row r="2" spans="1:7" ht="103.5" customHeight="1" thickBot="1">
      <c r="A2" s="266" t="s">
        <v>280</v>
      </c>
      <c r="B2" s="267"/>
      <c r="C2" s="267"/>
      <c r="D2" s="267"/>
      <c r="E2" s="267"/>
      <c r="F2" s="267"/>
      <c r="G2" s="267"/>
    </row>
    <row r="3" spans="1:7" ht="48" customHeight="1" thickBot="1">
      <c r="A3" s="24" t="s">
        <v>7</v>
      </c>
      <c r="B3" s="24" t="s">
        <v>5</v>
      </c>
      <c r="C3" s="24" t="s">
        <v>6</v>
      </c>
      <c r="D3" s="86" t="s">
        <v>1</v>
      </c>
      <c r="E3" s="86" t="s">
        <v>4</v>
      </c>
      <c r="F3" s="86" t="s">
        <v>2</v>
      </c>
      <c r="G3" s="86" t="s">
        <v>3</v>
      </c>
    </row>
    <row r="4" spans="1:7" ht="136.5" customHeight="1" thickBot="1">
      <c r="A4" s="87"/>
      <c r="B4" s="88" t="s">
        <v>401</v>
      </c>
      <c r="C4" s="89" t="s">
        <v>403</v>
      </c>
      <c r="D4" s="90"/>
      <c r="E4" s="90"/>
      <c r="F4" s="178"/>
      <c r="G4" s="90"/>
    </row>
    <row r="5" spans="1:7" ht="27" thickBot="1">
      <c r="A5" s="87">
        <v>1.1000000000000001</v>
      </c>
      <c r="B5" s="32" t="s">
        <v>127</v>
      </c>
      <c r="C5" s="33" t="s">
        <v>128</v>
      </c>
      <c r="D5" s="91" t="s">
        <v>152</v>
      </c>
      <c r="E5" s="92">
        <v>2</v>
      </c>
      <c r="F5" s="179"/>
      <c r="G5" s="94">
        <f>E5*F5</f>
        <v>0</v>
      </c>
    </row>
    <row r="6" spans="1:7" ht="27" thickBot="1">
      <c r="A6" s="87">
        <v>1.2</v>
      </c>
      <c r="B6" s="32" t="s">
        <v>129</v>
      </c>
      <c r="C6" s="33" t="s">
        <v>130</v>
      </c>
      <c r="D6" s="91" t="s">
        <v>152</v>
      </c>
      <c r="E6" s="92">
        <v>2</v>
      </c>
      <c r="F6" s="179"/>
      <c r="G6" s="94">
        <f t="shared" ref="G6:G18" si="0">E6*F6</f>
        <v>0</v>
      </c>
    </row>
    <row r="7" spans="1:7" ht="27" thickBot="1">
      <c r="A7" s="87">
        <v>1.3</v>
      </c>
      <c r="B7" s="32" t="s">
        <v>131</v>
      </c>
      <c r="C7" s="33" t="s">
        <v>132</v>
      </c>
      <c r="D7" s="91" t="s">
        <v>152</v>
      </c>
      <c r="E7" s="92">
        <v>5</v>
      </c>
      <c r="F7" s="179"/>
      <c r="G7" s="94">
        <f t="shared" si="0"/>
        <v>0</v>
      </c>
    </row>
    <row r="8" spans="1:7" ht="27" thickBot="1">
      <c r="A8" s="87">
        <v>1.4</v>
      </c>
      <c r="B8" s="32" t="s">
        <v>133</v>
      </c>
      <c r="C8" s="33" t="s">
        <v>134</v>
      </c>
      <c r="D8" s="91" t="s">
        <v>152</v>
      </c>
      <c r="E8" s="92">
        <v>5</v>
      </c>
      <c r="F8" s="179"/>
      <c r="G8" s="94">
        <f t="shared" si="0"/>
        <v>0</v>
      </c>
    </row>
    <row r="9" spans="1:7" ht="27" thickBot="1">
      <c r="A9" s="87">
        <v>1.5</v>
      </c>
      <c r="B9" s="32" t="s">
        <v>135</v>
      </c>
      <c r="C9" s="33" t="s">
        <v>136</v>
      </c>
      <c r="D9" s="91" t="s">
        <v>152</v>
      </c>
      <c r="E9" s="92">
        <v>1</v>
      </c>
      <c r="F9" s="179"/>
      <c r="G9" s="94">
        <f t="shared" si="0"/>
        <v>0</v>
      </c>
    </row>
    <row r="10" spans="1:7" ht="27" thickBot="1">
      <c r="A10" s="87">
        <v>1.6</v>
      </c>
      <c r="B10" s="32" t="s">
        <v>137</v>
      </c>
      <c r="C10" s="33" t="s">
        <v>138</v>
      </c>
      <c r="D10" s="91" t="s">
        <v>152</v>
      </c>
      <c r="E10" s="92">
        <v>2</v>
      </c>
      <c r="F10" s="179"/>
      <c r="G10" s="94">
        <f t="shared" si="0"/>
        <v>0</v>
      </c>
    </row>
    <row r="11" spans="1:7" ht="27" thickBot="1">
      <c r="A11" s="87">
        <v>1.7</v>
      </c>
      <c r="B11" s="32" t="s">
        <v>139</v>
      </c>
      <c r="C11" s="33" t="s">
        <v>140</v>
      </c>
      <c r="D11" s="91" t="s">
        <v>152</v>
      </c>
      <c r="E11" s="92">
        <v>1</v>
      </c>
      <c r="F11" s="179"/>
      <c r="G11" s="94">
        <f t="shared" si="0"/>
        <v>0</v>
      </c>
    </row>
    <row r="12" spans="1:7" ht="27" thickBot="1">
      <c r="A12" s="87">
        <v>1.8</v>
      </c>
      <c r="B12" s="32" t="s">
        <v>141</v>
      </c>
      <c r="C12" s="33" t="s">
        <v>142</v>
      </c>
      <c r="D12" s="91" t="s">
        <v>152</v>
      </c>
      <c r="E12" s="92">
        <v>10</v>
      </c>
      <c r="F12" s="179"/>
      <c r="G12" s="94">
        <f t="shared" si="0"/>
        <v>0</v>
      </c>
    </row>
    <row r="13" spans="1:7" ht="27" thickBot="1">
      <c r="A13" s="87">
        <v>1.9</v>
      </c>
      <c r="B13" s="32" t="s">
        <v>143</v>
      </c>
      <c r="C13" s="33" t="s">
        <v>144</v>
      </c>
      <c r="D13" s="91" t="s">
        <v>152</v>
      </c>
      <c r="E13" s="92">
        <v>5</v>
      </c>
      <c r="F13" s="179"/>
      <c r="G13" s="94">
        <f t="shared" si="0"/>
        <v>0</v>
      </c>
    </row>
    <row r="14" spans="1:7" ht="27" thickBot="1">
      <c r="A14" s="87">
        <v>1.1000000000000001</v>
      </c>
      <c r="B14" s="32" t="s">
        <v>145</v>
      </c>
      <c r="C14" s="33" t="s">
        <v>407</v>
      </c>
      <c r="D14" s="91" t="s">
        <v>152</v>
      </c>
      <c r="E14" s="92">
        <v>10</v>
      </c>
      <c r="F14" s="179"/>
      <c r="G14" s="94">
        <f t="shared" si="0"/>
        <v>0</v>
      </c>
    </row>
    <row r="15" spans="1:7" ht="27" thickBot="1">
      <c r="A15" s="87">
        <v>1.1100000000000001</v>
      </c>
      <c r="B15" s="32" t="s">
        <v>146</v>
      </c>
      <c r="C15" s="33" t="s">
        <v>147</v>
      </c>
      <c r="D15" s="91" t="s">
        <v>152</v>
      </c>
      <c r="E15" s="92">
        <v>10</v>
      </c>
      <c r="F15" s="179"/>
      <c r="G15" s="94">
        <f t="shared" si="0"/>
        <v>0</v>
      </c>
    </row>
    <row r="16" spans="1:7" ht="27" thickBot="1">
      <c r="A16" s="87">
        <v>1.1200000000000001</v>
      </c>
      <c r="B16" s="32" t="s">
        <v>148</v>
      </c>
      <c r="C16" s="33" t="s">
        <v>149</v>
      </c>
      <c r="D16" s="91" t="s">
        <v>152</v>
      </c>
      <c r="E16" s="92">
        <v>10</v>
      </c>
      <c r="F16" s="179"/>
      <c r="G16" s="94">
        <f t="shared" si="0"/>
        <v>0</v>
      </c>
    </row>
    <row r="17" spans="1:8" ht="27" thickBot="1">
      <c r="A17" s="87">
        <v>1.1299999999999999</v>
      </c>
      <c r="B17" s="32" t="s">
        <v>150</v>
      </c>
      <c r="C17" s="33" t="s">
        <v>405</v>
      </c>
      <c r="D17" s="91" t="s">
        <v>404</v>
      </c>
      <c r="E17" s="92">
        <v>5</v>
      </c>
      <c r="F17" s="179"/>
      <c r="G17" s="94">
        <f t="shared" si="0"/>
        <v>0</v>
      </c>
    </row>
    <row r="18" spans="1:8" ht="27" thickBot="1">
      <c r="A18" s="87">
        <v>1.1399999999999999</v>
      </c>
      <c r="B18" s="32" t="s">
        <v>151</v>
      </c>
      <c r="C18" s="33" t="s">
        <v>408</v>
      </c>
      <c r="D18" s="91" t="s">
        <v>406</v>
      </c>
      <c r="E18" s="92">
        <v>10</v>
      </c>
      <c r="F18" s="179"/>
      <c r="G18" s="94">
        <f t="shared" si="0"/>
        <v>0</v>
      </c>
    </row>
    <row r="19" spans="1:8" ht="66" customHeight="1" thickBot="1">
      <c r="A19" s="80"/>
      <c r="B19" s="316" t="s">
        <v>255</v>
      </c>
      <c r="C19" s="317"/>
      <c r="D19" s="81" t="s">
        <v>28</v>
      </c>
      <c r="E19" s="81">
        <v>1</v>
      </c>
      <c r="F19" s="81"/>
      <c r="G19" s="81">
        <f>SUM(G5:G18)</f>
        <v>0</v>
      </c>
    </row>
    <row r="20" spans="1:8" s="62" customFormat="1" ht="66" customHeight="1" thickBot="1">
      <c r="A20" s="98"/>
      <c r="B20" s="301" t="s">
        <v>329</v>
      </c>
      <c r="C20" s="318"/>
      <c r="D20" s="79" t="s">
        <v>28</v>
      </c>
      <c r="E20" s="79">
        <v>9</v>
      </c>
      <c r="F20" s="79">
        <f>G19</f>
        <v>0</v>
      </c>
      <c r="G20" s="79">
        <f>F20*E20</f>
        <v>0</v>
      </c>
    </row>
    <row r="21" spans="1:8" ht="15.75" thickBot="1"/>
    <row r="22" spans="1:8" s="97" customFormat="1" ht="84.6" customHeight="1" thickBot="1">
      <c r="A22" s="96" t="s">
        <v>7</v>
      </c>
      <c r="B22" s="96" t="s">
        <v>316</v>
      </c>
      <c r="C22" s="96" t="s">
        <v>315</v>
      </c>
      <c r="D22" s="319" t="s">
        <v>314</v>
      </c>
      <c r="E22" s="320"/>
      <c r="F22" s="320"/>
      <c r="G22" s="321"/>
    </row>
    <row r="23" spans="1:8" ht="32.25" thickBot="1">
      <c r="A23" s="145">
        <v>1</v>
      </c>
      <c r="B23" s="306" t="s">
        <v>328</v>
      </c>
      <c r="C23" s="70" t="s">
        <v>323</v>
      </c>
      <c r="D23" s="280">
        <v>1</v>
      </c>
      <c r="E23" s="281"/>
      <c r="F23" s="281"/>
      <c r="G23" s="282"/>
      <c r="H23" s="78"/>
    </row>
    <row r="24" spans="1:8" ht="32.25" thickBot="1">
      <c r="A24" s="147">
        <v>2</v>
      </c>
      <c r="B24" s="307"/>
      <c r="C24" s="70" t="s">
        <v>330</v>
      </c>
      <c r="D24" s="322">
        <v>1</v>
      </c>
      <c r="E24" s="323"/>
      <c r="F24" s="323"/>
      <c r="G24" s="323"/>
      <c r="H24" s="78"/>
    </row>
    <row r="25" spans="1:8" ht="32.25" thickBot="1">
      <c r="A25" s="145">
        <v>3</v>
      </c>
      <c r="B25" s="307"/>
      <c r="C25" s="70" t="s">
        <v>331</v>
      </c>
      <c r="D25" s="280">
        <v>1</v>
      </c>
      <c r="E25" s="281"/>
      <c r="F25" s="281"/>
      <c r="G25" s="282"/>
      <c r="H25" s="78"/>
    </row>
    <row r="26" spans="1:8" ht="32.25" thickBot="1">
      <c r="A26" s="147">
        <v>4</v>
      </c>
      <c r="B26" s="307"/>
      <c r="C26" s="70" t="s">
        <v>325</v>
      </c>
      <c r="D26" s="280">
        <v>1</v>
      </c>
      <c r="E26" s="281"/>
      <c r="F26" s="281"/>
      <c r="G26" s="282"/>
      <c r="H26" s="78"/>
    </row>
    <row r="27" spans="1:8" ht="32.25" thickBot="1">
      <c r="A27" s="145">
        <v>5</v>
      </c>
      <c r="B27" s="307"/>
      <c r="C27" s="70" t="s">
        <v>320</v>
      </c>
      <c r="D27" s="280">
        <v>1</v>
      </c>
      <c r="E27" s="281"/>
      <c r="F27" s="281"/>
      <c r="G27" s="282"/>
      <c r="H27" s="78"/>
    </row>
    <row r="28" spans="1:8" ht="32.25" thickBot="1">
      <c r="A28" s="147">
        <v>6</v>
      </c>
      <c r="B28" s="307"/>
      <c r="C28" s="70" t="s">
        <v>321</v>
      </c>
      <c r="D28" s="280">
        <v>1</v>
      </c>
      <c r="E28" s="281"/>
      <c r="F28" s="281"/>
      <c r="G28" s="282"/>
      <c r="H28" s="78"/>
    </row>
    <row r="29" spans="1:8" ht="32.25" thickBot="1">
      <c r="A29" s="145">
        <v>7</v>
      </c>
      <c r="B29" s="308"/>
      <c r="C29" s="70" t="s">
        <v>322</v>
      </c>
      <c r="D29" s="280">
        <v>3</v>
      </c>
      <c r="E29" s="281"/>
      <c r="F29" s="281"/>
      <c r="G29" s="282"/>
      <c r="H29" s="78"/>
    </row>
  </sheetData>
  <sheetProtection algorithmName="SHA-512" hashValue="x2Y6WZIQEPvOvT5TTZwgt66YwgXlmJCXt7fXr/hTlpCLaRRgX8WcFZdT9UuRNCCdm47EJVmjDGBRzzvP6hPd1w==" saltValue="8yX8ELVduFQsJibccTAjmg==" spinCount="100000" sheet="1" formatCells="0" formatColumns="0" formatRows="0" insertColumns="0" insertRows="0" insertHyperlinks="0" deleteColumns="0" deleteRows="0" sort="0" autoFilter="0" pivotTables="0"/>
  <mergeCells count="13">
    <mergeCell ref="A1:G1"/>
    <mergeCell ref="A2:G2"/>
    <mergeCell ref="B19:C19"/>
    <mergeCell ref="B20:C20"/>
    <mergeCell ref="B23:B29"/>
    <mergeCell ref="D22:G22"/>
    <mergeCell ref="D23:G23"/>
    <mergeCell ref="D24:G24"/>
    <mergeCell ref="D25:G25"/>
    <mergeCell ref="D26:G26"/>
    <mergeCell ref="D27:G27"/>
    <mergeCell ref="D28:G28"/>
    <mergeCell ref="D29:G29"/>
  </mergeCells>
  <pageMargins left="0.25" right="0.25" top="0.75" bottom="0.75" header="0.3" footer="0.3"/>
  <pageSetup scale="35" fitToHeight="0" orientation="portrait"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
  <sheetViews>
    <sheetView view="pageBreakPreview" topLeftCell="A5" zoomScale="55" zoomScaleNormal="60" zoomScaleSheetLayoutView="55" workbookViewId="0">
      <selection activeCell="F7" sqref="F4:F7"/>
    </sheetView>
  </sheetViews>
  <sheetFormatPr defaultRowHeight="15"/>
  <cols>
    <col min="1" max="1" width="22.7109375" customWidth="1"/>
    <col min="2" max="2" width="123.140625" customWidth="1"/>
    <col min="3" max="3" width="117.5703125" customWidth="1"/>
    <col min="4" max="4" width="11.85546875" customWidth="1"/>
    <col min="5" max="5" width="12" customWidth="1"/>
    <col min="6" max="6" width="15.85546875" customWidth="1"/>
    <col min="7" max="7" width="20.28515625" customWidth="1"/>
  </cols>
  <sheetData>
    <row r="1" spans="1:7" ht="93.75" customHeight="1">
      <c r="A1" s="265"/>
      <c r="B1" s="265"/>
      <c r="C1" s="265"/>
      <c r="D1" s="265"/>
      <c r="E1" s="265"/>
      <c r="F1" s="265"/>
      <c r="G1" s="265"/>
    </row>
    <row r="2" spans="1:7" ht="103.5" customHeight="1" thickBot="1">
      <c r="A2" s="266" t="s">
        <v>425</v>
      </c>
      <c r="B2" s="267"/>
      <c r="C2" s="267"/>
      <c r="D2" s="267"/>
      <c r="E2" s="267"/>
      <c r="F2" s="267"/>
      <c r="G2" s="267"/>
    </row>
    <row r="3" spans="1:7" ht="48" customHeight="1" thickBot="1">
      <c r="A3" s="23" t="s">
        <v>7</v>
      </c>
      <c r="B3" s="24" t="s">
        <v>5</v>
      </c>
      <c r="C3" s="24" t="s">
        <v>6</v>
      </c>
      <c r="D3" s="25" t="s">
        <v>1</v>
      </c>
      <c r="E3" s="25" t="s">
        <v>4</v>
      </c>
      <c r="F3" s="25" t="s">
        <v>2</v>
      </c>
      <c r="G3" s="25" t="s">
        <v>3</v>
      </c>
    </row>
    <row r="4" spans="1:7" ht="220.15" customHeight="1" thickBot="1">
      <c r="A4" s="26"/>
      <c r="B4" s="112" t="s">
        <v>413</v>
      </c>
      <c r="C4" s="160" t="s">
        <v>439</v>
      </c>
      <c r="D4" s="2"/>
      <c r="E4" s="2"/>
      <c r="F4" s="167"/>
      <c r="G4" s="2"/>
    </row>
    <row r="5" spans="1:7" ht="151.9" customHeight="1" thickBot="1">
      <c r="A5" s="34">
        <v>1</v>
      </c>
      <c r="B5" s="64" t="s">
        <v>426</v>
      </c>
      <c r="C5" s="111" t="s">
        <v>427</v>
      </c>
      <c r="D5" s="127" t="s">
        <v>235</v>
      </c>
      <c r="E5" s="156">
        <v>35</v>
      </c>
      <c r="F5" s="180"/>
      <c r="G5" s="157">
        <f>F5*E5</f>
        <v>0</v>
      </c>
    </row>
    <row r="6" spans="1:7" ht="182.45" customHeight="1" thickBot="1">
      <c r="A6" s="34">
        <v>2</v>
      </c>
      <c r="B6" s="66" t="s">
        <v>428</v>
      </c>
      <c r="C6" s="111" t="s">
        <v>429</v>
      </c>
      <c r="D6" s="127" t="s">
        <v>430</v>
      </c>
      <c r="E6" s="156">
        <v>35</v>
      </c>
      <c r="F6" s="180"/>
      <c r="G6" s="157">
        <f t="shared" ref="G6" si="0">F6*E6</f>
        <v>0</v>
      </c>
    </row>
    <row r="7" spans="1:7" ht="225" customHeight="1" thickBot="1">
      <c r="A7" s="34">
        <v>3</v>
      </c>
      <c r="B7" s="64" t="s">
        <v>431</v>
      </c>
      <c r="C7" s="111" t="s">
        <v>432</v>
      </c>
      <c r="D7" s="127" t="s">
        <v>430</v>
      </c>
      <c r="E7" s="156">
        <v>38</v>
      </c>
      <c r="F7" s="180"/>
      <c r="G7" s="157">
        <f>E7*F7</f>
        <v>0</v>
      </c>
    </row>
    <row r="8" spans="1:7" ht="66" customHeight="1" thickBot="1">
      <c r="A8" s="30"/>
      <c r="B8" s="290" t="s">
        <v>0</v>
      </c>
      <c r="C8" s="291"/>
      <c r="D8" s="292">
        <f>SUM(G5:G7)</f>
        <v>0</v>
      </c>
      <c r="E8" s="293"/>
      <c r="F8" s="293"/>
      <c r="G8" s="294"/>
    </row>
    <row r="9" spans="1:7" ht="15.75" thickBot="1"/>
    <row r="10" spans="1:7" ht="84.6" customHeight="1" thickBot="1">
      <c r="A10" s="100" t="s">
        <v>7</v>
      </c>
      <c r="B10" s="100" t="s">
        <v>316</v>
      </c>
      <c r="C10" s="100" t="s">
        <v>315</v>
      </c>
      <c r="D10" s="283" t="s">
        <v>436</v>
      </c>
      <c r="E10" s="284"/>
      <c r="F10" s="284"/>
      <c r="G10" s="285"/>
    </row>
    <row r="11" spans="1:7" ht="58.15" customHeight="1" thickBot="1">
      <c r="A11" s="73">
        <v>1</v>
      </c>
      <c r="B11" s="159" t="s">
        <v>433</v>
      </c>
      <c r="C11" s="100" t="s">
        <v>319</v>
      </c>
      <c r="D11" s="283">
        <v>35</v>
      </c>
      <c r="E11" s="284"/>
      <c r="F11" s="284"/>
      <c r="G11" s="285"/>
    </row>
    <row r="12" spans="1:7" ht="56.45" customHeight="1" thickBot="1">
      <c r="A12" s="158">
        <v>2</v>
      </c>
      <c r="B12" s="159" t="s">
        <v>434</v>
      </c>
      <c r="C12" s="100" t="s">
        <v>435</v>
      </c>
      <c r="D12" s="283">
        <v>38</v>
      </c>
      <c r="E12" s="284"/>
      <c r="F12" s="284"/>
      <c r="G12" s="285"/>
    </row>
  </sheetData>
  <sheetProtection algorithmName="SHA-512" hashValue="XEOGg6tvE47WE7P9VyzXuBUY48ZB8yOejbcOFHcl6HeJZj4NyM7c6JcviDRrPGhvfZITpTjsmGSds3BOyliYWA==" saltValue="EA0qaTAfKIBZYnrjN8/bSQ==" spinCount="100000" sheet="1" formatCells="0" formatColumns="0" formatRows="0" insertColumns="0" insertRows="0" insertHyperlinks="0" deleteColumns="0" deleteRows="0" sort="0" autoFilter="0" pivotTables="0"/>
  <mergeCells count="7">
    <mergeCell ref="D12:G12"/>
    <mergeCell ref="A1:G1"/>
    <mergeCell ref="A2:G2"/>
    <mergeCell ref="B8:C8"/>
    <mergeCell ref="D8:G8"/>
    <mergeCell ref="D10:G10"/>
    <mergeCell ref="D11:G11"/>
  </mergeCells>
  <pageMargins left="0.7" right="0.7" top="0.75" bottom="0.75" header="0.3" footer="0.3"/>
  <pageSetup scale="34" orientation="portrait"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
  <sheetViews>
    <sheetView view="pageBreakPreview" zoomScale="55" zoomScaleNormal="60" zoomScaleSheetLayoutView="55" workbookViewId="0">
      <selection activeCell="F6" sqref="F4:F6"/>
    </sheetView>
  </sheetViews>
  <sheetFormatPr defaultRowHeight="15"/>
  <cols>
    <col min="1" max="1" width="22.7109375" customWidth="1"/>
    <col min="2" max="2" width="124.140625" customWidth="1"/>
    <col min="3" max="3" width="108.42578125" customWidth="1"/>
    <col min="4" max="4" width="14.140625" customWidth="1"/>
    <col min="5" max="5" width="13.42578125" bestFit="1" customWidth="1"/>
    <col min="6" max="6" width="15.85546875" customWidth="1"/>
    <col min="7" max="7" width="20.28515625" customWidth="1"/>
  </cols>
  <sheetData>
    <row r="1" spans="1:7" ht="93.75" customHeight="1">
      <c r="A1" s="265"/>
      <c r="B1" s="265"/>
      <c r="C1" s="265"/>
      <c r="D1" s="265"/>
      <c r="E1" s="265"/>
      <c r="F1" s="265"/>
      <c r="G1" s="265"/>
    </row>
    <row r="2" spans="1:7" ht="103.5" customHeight="1" thickBot="1">
      <c r="A2" s="266" t="s">
        <v>258</v>
      </c>
      <c r="B2" s="267"/>
      <c r="C2" s="267"/>
      <c r="D2" s="267"/>
      <c r="E2" s="267"/>
      <c r="F2" s="267"/>
      <c r="G2" s="267"/>
    </row>
    <row r="3" spans="1:7" ht="48" customHeight="1" thickBot="1">
      <c r="A3" s="23" t="s">
        <v>7</v>
      </c>
      <c r="B3" s="24" t="s">
        <v>5</v>
      </c>
      <c r="C3" s="24" t="s">
        <v>6</v>
      </c>
      <c r="D3" s="25" t="s">
        <v>1</v>
      </c>
      <c r="E3" s="25" t="s">
        <v>4</v>
      </c>
      <c r="F3" s="25" t="s">
        <v>2</v>
      </c>
      <c r="G3" s="25" t="s">
        <v>3</v>
      </c>
    </row>
    <row r="4" spans="1:7" s="60" customFormat="1" ht="194.45" customHeight="1" thickBot="1">
      <c r="A4" s="87"/>
      <c r="B4" s="88" t="s">
        <v>409</v>
      </c>
      <c r="C4" s="89" t="s">
        <v>410</v>
      </c>
      <c r="D4" s="90"/>
      <c r="E4" s="90"/>
      <c r="F4" s="178"/>
      <c r="G4" s="90"/>
    </row>
    <row r="5" spans="1:7" s="60" customFormat="1" ht="139.15" customHeight="1" thickBot="1">
      <c r="A5" s="87">
        <v>1</v>
      </c>
      <c r="B5" s="59" t="s">
        <v>256</v>
      </c>
      <c r="C5" s="59" t="s">
        <v>249</v>
      </c>
      <c r="D5" s="105" t="s">
        <v>62</v>
      </c>
      <c r="E5" s="106">
        <v>900</v>
      </c>
      <c r="F5" s="181"/>
      <c r="G5" s="93">
        <f>F5*E5</f>
        <v>0</v>
      </c>
    </row>
    <row r="6" spans="1:7" s="60" customFormat="1" ht="147.6" customHeight="1" thickBot="1">
      <c r="A6" s="87">
        <v>2</v>
      </c>
      <c r="B6" s="59" t="s">
        <v>257</v>
      </c>
      <c r="C6" s="107" t="s">
        <v>254</v>
      </c>
      <c r="D6" s="105" t="s">
        <v>219</v>
      </c>
      <c r="E6" s="106">
        <v>1</v>
      </c>
      <c r="F6" s="182"/>
      <c r="G6" s="93">
        <f>F6*E6</f>
        <v>0</v>
      </c>
    </row>
    <row r="7" spans="1:7" ht="66" customHeight="1" thickBot="1">
      <c r="A7" s="30"/>
      <c r="B7" s="268" t="s">
        <v>0</v>
      </c>
      <c r="C7" s="309"/>
      <c r="D7" s="313">
        <f>SUM(G5:G6)</f>
        <v>0</v>
      </c>
      <c r="E7" s="314"/>
      <c r="F7" s="314"/>
      <c r="G7" s="315"/>
    </row>
    <row r="10" spans="1:7" ht="15.75" thickBot="1"/>
    <row r="11" spans="1:7" ht="47.25" thickBot="1">
      <c r="A11" s="104" t="s">
        <v>7</v>
      </c>
      <c r="B11" s="104" t="s">
        <v>316</v>
      </c>
      <c r="C11" s="104" t="s">
        <v>315</v>
      </c>
      <c r="D11" s="327" t="s">
        <v>314</v>
      </c>
      <c r="E11" s="328"/>
      <c r="F11" s="328"/>
      <c r="G11" s="329"/>
    </row>
    <row r="12" spans="1:7" ht="79.900000000000006" customHeight="1" thickBot="1">
      <c r="A12" s="102">
        <v>1</v>
      </c>
      <c r="B12" s="108" t="s">
        <v>411</v>
      </c>
      <c r="C12" s="76" t="s">
        <v>307</v>
      </c>
      <c r="D12" s="324">
        <v>57</v>
      </c>
      <c r="E12" s="325"/>
      <c r="F12" s="325"/>
      <c r="G12" s="326"/>
    </row>
    <row r="13" spans="1:7" ht="69.599999999999994" customHeight="1" thickBot="1">
      <c r="A13" s="103">
        <v>2</v>
      </c>
      <c r="B13" s="76" t="s">
        <v>412</v>
      </c>
      <c r="C13" s="76" t="s">
        <v>317</v>
      </c>
      <c r="D13" s="324">
        <v>47</v>
      </c>
      <c r="E13" s="325"/>
      <c r="F13" s="325"/>
      <c r="G13" s="326"/>
    </row>
  </sheetData>
  <sheetProtection algorithmName="SHA-512" hashValue="7Gyw+kTIPhzixJ7jJGcUuT4gCex2qkiPHsO8lZTnwXtAulDcGlEp1h+6zVbofMQWYfe9rhW2gc8b5oW7ZCWeFw==" saltValue="csnxOkqecBglvkBqEAZW1A==" spinCount="100000" sheet="1" formatCells="0" formatColumns="0" formatRows="0" insertColumns="0" insertRows="0" insertHyperlinks="0" deleteColumns="0" deleteRows="0" sort="0" autoFilter="0" pivotTables="0"/>
  <mergeCells count="7">
    <mergeCell ref="D12:G12"/>
    <mergeCell ref="D13:G13"/>
    <mergeCell ref="A1:G1"/>
    <mergeCell ref="A2:G2"/>
    <mergeCell ref="B7:C7"/>
    <mergeCell ref="D7:G7"/>
    <mergeCell ref="D11:G11"/>
  </mergeCells>
  <pageMargins left="0.25" right="0.25" top="0.75" bottom="0.75" header="0.3" footer="0.3"/>
  <pageSetup scale="35" fitToHeight="0" orientation="portrait"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
  <sheetViews>
    <sheetView view="pageBreakPreview" topLeftCell="A2" zoomScale="60" zoomScaleNormal="60" workbookViewId="0">
      <selection activeCell="G4" sqref="G4"/>
    </sheetView>
  </sheetViews>
  <sheetFormatPr defaultRowHeight="15"/>
  <cols>
    <col min="1" max="1" width="22.7109375" customWidth="1"/>
    <col min="2" max="2" width="105.42578125" customWidth="1"/>
    <col min="3" max="3" width="90.5703125" customWidth="1"/>
    <col min="4" max="4" width="15" customWidth="1"/>
    <col min="5" max="5" width="12" customWidth="1"/>
    <col min="6" max="6" width="18.7109375" customWidth="1"/>
    <col min="7" max="7" width="27.28515625" customWidth="1"/>
  </cols>
  <sheetData>
    <row r="1" spans="1:7" ht="93.75" customHeight="1">
      <c r="A1" s="265"/>
      <c r="B1" s="265"/>
      <c r="C1" s="265"/>
      <c r="D1" s="265"/>
      <c r="E1" s="265"/>
      <c r="F1" s="265"/>
      <c r="G1" s="265"/>
    </row>
    <row r="2" spans="1:7" ht="103.5" customHeight="1" thickBot="1">
      <c r="A2" s="266" t="s">
        <v>259</v>
      </c>
      <c r="B2" s="267"/>
      <c r="C2" s="267"/>
      <c r="D2" s="267"/>
      <c r="E2" s="267"/>
      <c r="F2" s="267"/>
      <c r="G2" s="267"/>
    </row>
    <row r="3" spans="1:7" s="38" customFormat="1" ht="48" customHeight="1" thickBot="1">
      <c r="A3" s="83" t="s">
        <v>7</v>
      </c>
      <c r="B3" s="83" t="s">
        <v>5</v>
      </c>
      <c r="C3" s="83" t="s">
        <v>6</v>
      </c>
      <c r="D3" s="84" t="s">
        <v>1</v>
      </c>
      <c r="E3" s="84" t="s">
        <v>4</v>
      </c>
      <c r="F3" s="84" t="s">
        <v>2</v>
      </c>
      <c r="G3" s="84" t="s">
        <v>3</v>
      </c>
    </row>
    <row r="4" spans="1:7" ht="161.44999999999999" customHeight="1" thickBot="1">
      <c r="A4" s="26"/>
      <c r="B4" s="112" t="s">
        <v>413</v>
      </c>
      <c r="C4" s="89" t="s">
        <v>402</v>
      </c>
      <c r="D4" s="2"/>
      <c r="E4" s="2"/>
      <c r="F4" s="167"/>
      <c r="G4" s="2"/>
    </row>
    <row r="5" spans="1:7" ht="63.6" customHeight="1" thickBot="1">
      <c r="A5" s="34">
        <v>1</v>
      </c>
      <c r="B5" s="66" t="s">
        <v>260</v>
      </c>
      <c r="C5" s="111" t="s">
        <v>261</v>
      </c>
      <c r="D5" s="12" t="s">
        <v>235</v>
      </c>
      <c r="E5" s="17">
        <v>1</v>
      </c>
      <c r="F5" s="177"/>
      <c r="G5" s="18">
        <f>F5*E5</f>
        <v>0</v>
      </c>
    </row>
    <row r="6" spans="1:7" ht="149.44999999999999" customHeight="1" thickBot="1">
      <c r="A6" s="34">
        <v>2</v>
      </c>
      <c r="B6" s="66" t="s">
        <v>262</v>
      </c>
      <c r="C6" s="111" t="s">
        <v>272</v>
      </c>
      <c r="D6" s="11" t="s">
        <v>263</v>
      </c>
      <c r="E6" s="17">
        <v>36</v>
      </c>
      <c r="F6" s="177"/>
      <c r="G6" s="18">
        <f t="shared" ref="G6" si="0">F6*E6</f>
        <v>0</v>
      </c>
    </row>
    <row r="7" spans="1:7" s="95" customFormat="1" ht="66" customHeight="1" thickBot="1">
      <c r="A7" s="109"/>
      <c r="B7" s="290" t="s">
        <v>0</v>
      </c>
      <c r="C7" s="291"/>
      <c r="D7" s="292">
        <f>SUM(G5:G6)</f>
        <v>0</v>
      </c>
      <c r="E7" s="293"/>
      <c r="F7" s="293"/>
      <c r="G7" s="294"/>
    </row>
    <row r="8" spans="1:7" ht="15.75" thickBot="1"/>
    <row r="9" spans="1:7" s="101" customFormat="1" ht="84.6" customHeight="1" thickBot="1">
      <c r="A9" s="100" t="s">
        <v>334</v>
      </c>
      <c r="B9" s="100" t="s">
        <v>316</v>
      </c>
      <c r="C9" s="100" t="s">
        <v>315</v>
      </c>
      <c r="D9" s="283" t="s">
        <v>314</v>
      </c>
      <c r="E9" s="284"/>
      <c r="F9" s="284"/>
      <c r="G9" s="285"/>
    </row>
    <row r="10" spans="1:7" ht="32.25" thickBot="1">
      <c r="A10" s="306" t="s">
        <v>335</v>
      </c>
      <c r="B10" s="99" t="s">
        <v>333</v>
      </c>
      <c r="C10" s="110" t="s">
        <v>325</v>
      </c>
      <c r="D10" s="332">
        <v>1</v>
      </c>
      <c r="E10" s="333"/>
      <c r="F10" s="333"/>
      <c r="G10" s="334"/>
    </row>
    <row r="11" spans="1:7" ht="32.25" thickBot="1">
      <c r="A11" s="307"/>
      <c r="B11" s="330" t="s">
        <v>332</v>
      </c>
      <c r="C11" s="70" t="s">
        <v>325</v>
      </c>
      <c r="D11" s="280">
        <v>1</v>
      </c>
      <c r="E11" s="281"/>
      <c r="F11" s="281"/>
      <c r="G11" s="282"/>
    </row>
    <row r="12" spans="1:7" ht="32.25" thickBot="1">
      <c r="A12" s="308"/>
      <c r="B12" s="331"/>
      <c r="C12" s="70" t="s">
        <v>320</v>
      </c>
      <c r="D12" s="280">
        <v>1</v>
      </c>
      <c r="E12" s="281"/>
      <c r="F12" s="281"/>
      <c r="G12" s="282"/>
    </row>
  </sheetData>
  <sheetProtection algorithmName="SHA-512" hashValue="5O/x9DinovTm9thVUFY58XeSBq+qhCSi/LwXwHQrZfTXWzS8xeePRv/JnsN0Hst0uTGiEVX3OCMxGUk2/NNBOg==" saltValue="veVkoPclSVTxXvXQ+dcwHw==" spinCount="100000" sheet="1" formatCells="0" formatColumns="0" formatRows="0" insertColumns="0" insertRows="0" insertHyperlinks="0" deleteColumns="0" deleteRows="0" sort="0" autoFilter="0" pivotTables="0"/>
  <mergeCells count="10">
    <mergeCell ref="A1:G1"/>
    <mergeCell ref="A2:G2"/>
    <mergeCell ref="B7:C7"/>
    <mergeCell ref="A10:A12"/>
    <mergeCell ref="B11:B12"/>
    <mergeCell ref="D7:G7"/>
    <mergeCell ref="D9:G9"/>
    <mergeCell ref="D10:G10"/>
    <mergeCell ref="D11:G11"/>
    <mergeCell ref="D12:G12"/>
  </mergeCells>
  <pageMargins left="0.25" right="0.25" top="0.75" bottom="0.75" header="0.3" footer="0.3"/>
  <pageSetup scale="36" fitToHeight="0" orientation="portrait"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9"/>
  <sheetViews>
    <sheetView showGridLines="0" view="pageBreakPreview" topLeftCell="A41" zoomScale="85" zoomScaleNormal="60" zoomScaleSheetLayoutView="85" workbookViewId="0">
      <selection activeCell="B19" sqref="B19:B25"/>
    </sheetView>
  </sheetViews>
  <sheetFormatPr defaultRowHeight="15"/>
  <cols>
    <col min="1" max="1" width="57.7109375" style="209" customWidth="1"/>
    <col min="2" max="2" width="64.28515625" style="210" customWidth="1"/>
    <col min="3" max="3" width="47.28515625" style="211" customWidth="1"/>
    <col min="251" max="251" width="5.85546875" customWidth="1"/>
    <col min="252" max="252" width="50" customWidth="1"/>
    <col min="253" max="253" width="5.140625" bestFit="1" customWidth="1"/>
    <col min="254" max="255" width="7.42578125" customWidth="1"/>
    <col min="256" max="256" width="8.85546875" customWidth="1"/>
    <col min="507" max="507" width="5.85546875" customWidth="1"/>
    <col min="508" max="508" width="50" customWidth="1"/>
    <col min="509" max="509" width="5.140625" bestFit="1" customWidth="1"/>
    <col min="510" max="511" width="7.42578125" customWidth="1"/>
    <col min="512" max="512" width="8.85546875" customWidth="1"/>
    <col min="763" max="763" width="5.85546875" customWidth="1"/>
    <col min="764" max="764" width="50" customWidth="1"/>
    <col min="765" max="765" width="5.140625" bestFit="1" customWidth="1"/>
    <col min="766" max="767" width="7.42578125" customWidth="1"/>
    <col min="768" max="768" width="8.85546875" customWidth="1"/>
    <col min="1019" max="1019" width="5.85546875" customWidth="1"/>
    <col min="1020" max="1020" width="50" customWidth="1"/>
    <col min="1021" max="1021" width="5.140625" bestFit="1" customWidth="1"/>
    <col min="1022" max="1023" width="7.42578125" customWidth="1"/>
    <col min="1024" max="1024" width="8.85546875" customWidth="1"/>
    <col min="1275" max="1275" width="5.85546875" customWidth="1"/>
    <col min="1276" max="1276" width="50" customWidth="1"/>
    <col min="1277" max="1277" width="5.140625" bestFit="1" customWidth="1"/>
    <col min="1278" max="1279" width="7.42578125" customWidth="1"/>
    <col min="1280" max="1280" width="8.85546875" customWidth="1"/>
    <col min="1531" max="1531" width="5.85546875" customWidth="1"/>
    <col min="1532" max="1532" width="50" customWidth="1"/>
    <col min="1533" max="1533" width="5.140625" bestFit="1" customWidth="1"/>
    <col min="1534" max="1535" width="7.42578125" customWidth="1"/>
    <col min="1536" max="1536" width="8.85546875" customWidth="1"/>
    <col min="1787" max="1787" width="5.85546875" customWidth="1"/>
    <col min="1788" max="1788" width="50" customWidth="1"/>
    <col min="1789" max="1789" width="5.140625" bestFit="1" customWidth="1"/>
    <col min="1790" max="1791" width="7.42578125" customWidth="1"/>
    <col min="1792" max="1792" width="8.85546875" customWidth="1"/>
    <col min="2043" max="2043" width="5.85546875" customWidth="1"/>
    <col min="2044" max="2044" width="50" customWidth="1"/>
    <col min="2045" max="2045" width="5.140625" bestFit="1" customWidth="1"/>
    <col min="2046" max="2047" width="7.42578125" customWidth="1"/>
    <col min="2048" max="2048" width="8.85546875" customWidth="1"/>
    <col min="2299" max="2299" width="5.85546875" customWidth="1"/>
    <col min="2300" max="2300" width="50" customWidth="1"/>
    <col min="2301" max="2301" width="5.140625" bestFit="1" customWidth="1"/>
    <col min="2302" max="2303" width="7.42578125" customWidth="1"/>
    <col min="2304" max="2304" width="8.85546875" customWidth="1"/>
    <col min="2555" max="2555" width="5.85546875" customWidth="1"/>
    <col min="2556" max="2556" width="50" customWidth="1"/>
    <col min="2557" max="2557" width="5.140625" bestFit="1" customWidth="1"/>
    <col min="2558" max="2559" width="7.42578125" customWidth="1"/>
    <col min="2560" max="2560" width="8.85546875" customWidth="1"/>
    <col min="2811" max="2811" width="5.85546875" customWidth="1"/>
    <col min="2812" max="2812" width="50" customWidth="1"/>
    <col min="2813" max="2813" width="5.140625" bestFit="1" customWidth="1"/>
    <col min="2814" max="2815" width="7.42578125" customWidth="1"/>
    <col min="2816" max="2816" width="8.85546875" customWidth="1"/>
    <col min="3067" max="3067" width="5.85546875" customWidth="1"/>
    <col min="3068" max="3068" width="50" customWidth="1"/>
    <col min="3069" max="3069" width="5.140625" bestFit="1" customWidth="1"/>
    <col min="3070" max="3071" width="7.42578125" customWidth="1"/>
    <col min="3072" max="3072" width="8.85546875" customWidth="1"/>
    <col min="3323" max="3323" width="5.85546875" customWidth="1"/>
    <col min="3324" max="3324" width="50" customWidth="1"/>
    <col min="3325" max="3325" width="5.140625" bestFit="1" customWidth="1"/>
    <col min="3326" max="3327" width="7.42578125" customWidth="1"/>
    <col min="3328" max="3328" width="8.85546875" customWidth="1"/>
    <col min="3579" max="3579" width="5.85546875" customWidth="1"/>
    <col min="3580" max="3580" width="50" customWidth="1"/>
    <col min="3581" max="3581" width="5.140625" bestFit="1" customWidth="1"/>
    <col min="3582" max="3583" width="7.42578125" customWidth="1"/>
    <col min="3584" max="3584" width="8.85546875" customWidth="1"/>
    <col min="3835" max="3835" width="5.85546875" customWidth="1"/>
    <col min="3836" max="3836" width="50" customWidth="1"/>
    <col min="3837" max="3837" width="5.140625" bestFit="1" customWidth="1"/>
    <col min="3838" max="3839" width="7.42578125" customWidth="1"/>
    <col min="3840" max="3840" width="8.85546875" customWidth="1"/>
    <col min="4091" max="4091" width="5.85546875" customWidth="1"/>
    <col min="4092" max="4092" width="50" customWidth="1"/>
    <col min="4093" max="4093" width="5.140625" bestFit="1" customWidth="1"/>
    <col min="4094" max="4095" width="7.42578125" customWidth="1"/>
    <col min="4096" max="4096" width="8.85546875" customWidth="1"/>
    <col min="4347" max="4347" width="5.85546875" customWidth="1"/>
    <col min="4348" max="4348" width="50" customWidth="1"/>
    <col min="4349" max="4349" width="5.140625" bestFit="1" customWidth="1"/>
    <col min="4350" max="4351" width="7.42578125" customWidth="1"/>
    <col min="4352" max="4352" width="8.85546875" customWidth="1"/>
    <col min="4603" max="4603" width="5.85546875" customWidth="1"/>
    <col min="4604" max="4604" width="50" customWidth="1"/>
    <col min="4605" max="4605" width="5.140625" bestFit="1" customWidth="1"/>
    <col min="4606" max="4607" width="7.42578125" customWidth="1"/>
    <col min="4608" max="4608" width="8.85546875" customWidth="1"/>
    <col min="4859" max="4859" width="5.85546875" customWidth="1"/>
    <col min="4860" max="4860" width="50" customWidth="1"/>
    <col min="4861" max="4861" width="5.140625" bestFit="1" customWidth="1"/>
    <col min="4862" max="4863" width="7.42578125" customWidth="1"/>
    <col min="4864" max="4864" width="8.85546875" customWidth="1"/>
    <col min="5115" max="5115" width="5.85546875" customWidth="1"/>
    <col min="5116" max="5116" width="50" customWidth="1"/>
    <col min="5117" max="5117" width="5.140625" bestFit="1" customWidth="1"/>
    <col min="5118" max="5119" width="7.42578125" customWidth="1"/>
    <col min="5120" max="5120" width="8.85546875" customWidth="1"/>
    <col min="5371" max="5371" width="5.85546875" customWidth="1"/>
    <col min="5372" max="5372" width="50" customWidth="1"/>
    <col min="5373" max="5373" width="5.140625" bestFit="1" customWidth="1"/>
    <col min="5374" max="5375" width="7.42578125" customWidth="1"/>
    <col min="5376" max="5376" width="8.85546875" customWidth="1"/>
    <col min="5627" max="5627" width="5.85546875" customWidth="1"/>
    <col min="5628" max="5628" width="50" customWidth="1"/>
    <col min="5629" max="5629" width="5.140625" bestFit="1" customWidth="1"/>
    <col min="5630" max="5631" width="7.42578125" customWidth="1"/>
    <col min="5632" max="5632" width="8.85546875" customWidth="1"/>
    <col min="5883" max="5883" width="5.85546875" customWidth="1"/>
    <col min="5884" max="5884" width="50" customWidth="1"/>
    <col min="5885" max="5885" width="5.140625" bestFit="1" customWidth="1"/>
    <col min="5886" max="5887" width="7.42578125" customWidth="1"/>
    <col min="5888" max="5888" width="8.85546875" customWidth="1"/>
    <col min="6139" max="6139" width="5.85546875" customWidth="1"/>
    <col min="6140" max="6140" width="50" customWidth="1"/>
    <col min="6141" max="6141" width="5.140625" bestFit="1" customWidth="1"/>
    <col min="6142" max="6143" width="7.42578125" customWidth="1"/>
    <col min="6144" max="6144" width="8.85546875" customWidth="1"/>
    <col min="6395" max="6395" width="5.85546875" customWidth="1"/>
    <col min="6396" max="6396" width="50" customWidth="1"/>
    <col min="6397" max="6397" width="5.140625" bestFit="1" customWidth="1"/>
    <col min="6398" max="6399" width="7.42578125" customWidth="1"/>
    <col min="6400" max="6400" width="8.85546875" customWidth="1"/>
    <col min="6651" max="6651" width="5.85546875" customWidth="1"/>
    <col min="6652" max="6652" width="50" customWidth="1"/>
    <col min="6653" max="6653" width="5.140625" bestFit="1" customWidth="1"/>
    <col min="6654" max="6655" width="7.42578125" customWidth="1"/>
    <col min="6656" max="6656" width="8.85546875" customWidth="1"/>
    <col min="6907" max="6907" width="5.85546875" customWidth="1"/>
    <col min="6908" max="6908" width="50" customWidth="1"/>
    <col min="6909" max="6909" width="5.140625" bestFit="1" customWidth="1"/>
    <col min="6910" max="6911" width="7.42578125" customWidth="1"/>
    <col min="6912" max="6912" width="8.85546875" customWidth="1"/>
    <col min="7163" max="7163" width="5.85546875" customWidth="1"/>
    <col min="7164" max="7164" width="50" customWidth="1"/>
    <col min="7165" max="7165" width="5.140625" bestFit="1" customWidth="1"/>
    <col min="7166" max="7167" width="7.42578125" customWidth="1"/>
    <col min="7168" max="7168" width="8.85546875" customWidth="1"/>
    <col min="7419" max="7419" width="5.85546875" customWidth="1"/>
    <col min="7420" max="7420" width="50" customWidth="1"/>
    <col min="7421" max="7421" width="5.140625" bestFit="1" customWidth="1"/>
    <col min="7422" max="7423" width="7.42578125" customWidth="1"/>
    <col min="7424" max="7424" width="8.85546875" customWidth="1"/>
    <col min="7675" max="7675" width="5.85546875" customWidth="1"/>
    <col min="7676" max="7676" width="50" customWidth="1"/>
    <col min="7677" max="7677" width="5.140625" bestFit="1" customWidth="1"/>
    <col min="7678" max="7679" width="7.42578125" customWidth="1"/>
    <col min="7680" max="7680" width="8.85546875" customWidth="1"/>
    <col min="7931" max="7931" width="5.85546875" customWidth="1"/>
    <col min="7932" max="7932" width="50" customWidth="1"/>
    <col min="7933" max="7933" width="5.140625" bestFit="1" customWidth="1"/>
    <col min="7934" max="7935" width="7.42578125" customWidth="1"/>
    <col min="7936" max="7936" width="8.85546875" customWidth="1"/>
    <col min="8187" max="8187" width="5.85546875" customWidth="1"/>
    <col min="8188" max="8188" width="50" customWidth="1"/>
    <col min="8189" max="8189" width="5.140625" bestFit="1" customWidth="1"/>
    <col min="8190" max="8191" width="7.42578125" customWidth="1"/>
    <col min="8192" max="8192" width="8.85546875" customWidth="1"/>
    <col min="8443" max="8443" width="5.85546875" customWidth="1"/>
    <col min="8444" max="8444" width="50" customWidth="1"/>
    <col min="8445" max="8445" width="5.140625" bestFit="1" customWidth="1"/>
    <col min="8446" max="8447" width="7.42578125" customWidth="1"/>
    <col min="8448" max="8448" width="8.85546875" customWidth="1"/>
    <col min="8699" max="8699" width="5.85546875" customWidth="1"/>
    <col min="8700" max="8700" width="50" customWidth="1"/>
    <col min="8701" max="8701" width="5.140625" bestFit="1" customWidth="1"/>
    <col min="8702" max="8703" width="7.42578125" customWidth="1"/>
    <col min="8704" max="8704" width="8.85546875" customWidth="1"/>
    <col min="8955" max="8955" width="5.85546875" customWidth="1"/>
    <col min="8956" max="8956" width="50" customWidth="1"/>
    <col min="8957" max="8957" width="5.140625" bestFit="1" customWidth="1"/>
    <col min="8958" max="8959" width="7.42578125" customWidth="1"/>
    <col min="8960" max="8960" width="8.85546875" customWidth="1"/>
    <col min="9211" max="9211" width="5.85546875" customWidth="1"/>
    <col min="9212" max="9212" width="50" customWidth="1"/>
    <col min="9213" max="9213" width="5.140625" bestFit="1" customWidth="1"/>
    <col min="9214" max="9215" width="7.42578125" customWidth="1"/>
    <col min="9216" max="9216" width="8.85546875" customWidth="1"/>
    <col min="9467" max="9467" width="5.85546875" customWidth="1"/>
    <col min="9468" max="9468" width="50" customWidth="1"/>
    <col min="9469" max="9469" width="5.140625" bestFit="1" customWidth="1"/>
    <col min="9470" max="9471" width="7.42578125" customWidth="1"/>
    <col min="9472" max="9472" width="8.85546875" customWidth="1"/>
    <col min="9723" max="9723" width="5.85546875" customWidth="1"/>
    <col min="9724" max="9724" width="50" customWidth="1"/>
    <col min="9725" max="9725" width="5.140625" bestFit="1" customWidth="1"/>
    <col min="9726" max="9727" width="7.42578125" customWidth="1"/>
    <col min="9728" max="9728" width="8.85546875" customWidth="1"/>
    <col min="9979" max="9979" width="5.85546875" customWidth="1"/>
    <col min="9980" max="9980" width="50" customWidth="1"/>
    <col min="9981" max="9981" width="5.140625" bestFit="1" customWidth="1"/>
    <col min="9982" max="9983" width="7.42578125" customWidth="1"/>
    <col min="9984" max="9984" width="8.85546875" customWidth="1"/>
    <col min="10235" max="10235" width="5.85546875" customWidth="1"/>
    <col min="10236" max="10236" width="50" customWidth="1"/>
    <col min="10237" max="10237" width="5.140625" bestFit="1" customWidth="1"/>
    <col min="10238" max="10239" width="7.42578125" customWidth="1"/>
    <col min="10240" max="10240" width="8.85546875" customWidth="1"/>
    <col min="10491" max="10491" width="5.85546875" customWidth="1"/>
    <col min="10492" max="10492" width="50" customWidth="1"/>
    <col min="10493" max="10493" width="5.140625" bestFit="1" customWidth="1"/>
    <col min="10494" max="10495" width="7.42578125" customWidth="1"/>
    <col min="10496" max="10496" width="8.85546875" customWidth="1"/>
    <col min="10747" max="10747" width="5.85546875" customWidth="1"/>
    <col min="10748" max="10748" width="50" customWidth="1"/>
    <col min="10749" max="10749" width="5.140625" bestFit="1" customWidth="1"/>
    <col min="10750" max="10751" width="7.42578125" customWidth="1"/>
    <col min="10752" max="10752" width="8.85546875" customWidth="1"/>
    <col min="11003" max="11003" width="5.85546875" customWidth="1"/>
    <col min="11004" max="11004" width="50" customWidth="1"/>
    <col min="11005" max="11005" width="5.140625" bestFit="1" customWidth="1"/>
    <col min="11006" max="11007" width="7.42578125" customWidth="1"/>
    <col min="11008" max="11008" width="8.85546875" customWidth="1"/>
    <col min="11259" max="11259" width="5.85546875" customWidth="1"/>
    <col min="11260" max="11260" width="50" customWidth="1"/>
    <col min="11261" max="11261" width="5.140625" bestFit="1" customWidth="1"/>
    <col min="11262" max="11263" width="7.42578125" customWidth="1"/>
    <col min="11264" max="11264" width="8.85546875" customWidth="1"/>
    <col min="11515" max="11515" width="5.85546875" customWidth="1"/>
    <col min="11516" max="11516" width="50" customWidth="1"/>
    <col min="11517" max="11517" width="5.140625" bestFit="1" customWidth="1"/>
    <col min="11518" max="11519" width="7.42578125" customWidth="1"/>
    <col min="11520" max="11520" width="8.85546875" customWidth="1"/>
    <col min="11771" max="11771" width="5.85546875" customWidth="1"/>
    <col min="11772" max="11772" width="50" customWidth="1"/>
    <col min="11773" max="11773" width="5.140625" bestFit="1" customWidth="1"/>
    <col min="11774" max="11775" width="7.42578125" customWidth="1"/>
    <col min="11776" max="11776" width="8.85546875" customWidth="1"/>
    <col min="12027" max="12027" width="5.85546875" customWidth="1"/>
    <col min="12028" max="12028" width="50" customWidth="1"/>
    <col min="12029" max="12029" width="5.140625" bestFit="1" customWidth="1"/>
    <col min="12030" max="12031" width="7.42578125" customWidth="1"/>
    <col min="12032" max="12032" width="8.85546875" customWidth="1"/>
    <col min="12283" max="12283" width="5.85546875" customWidth="1"/>
    <col min="12284" max="12284" width="50" customWidth="1"/>
    <col min="12285" max="12285" width="5.140625" bestFit="1" customWidth="1"/>
    <col min="12286" max="12287" width="7.42578125" customWidth="1"/>
    <col min="12288" max="12288" width="8.85546875" customWidth="1"/>
    <col min="12539" max="12539" width="5.85546875" customWidth="1"/>
    <col min="12540" max="12540" width="50" customWidth="1"/>
    <col min="12541" max="12541" width="5.140625" bestFit="1" customWidth="1"/>
    <col min="12542" max="12543" width="7.42578125" customWidth="1"/>
    <col min="12544" max="12544" width="8.85546875" customWidth="1"/>
    <col min="12795" max="12795" width="5.85546875" customWidth="1"/>
    <col min="12796" max="12796" width="50" customWidth="1"/>
    <col min="12797" max="12797" width="5.140625" bestFit="1" customWidth="1"/>
    <col min="12798" max="12799" width="7.42578125" customWidth="1"/>
    <col min="12800" max="12800" width="8.85546875" customWidth="1"/>
    <col min="13051" max="13051" width="5.85546875" customWidth="1"/>
    <col min="13052" max="13052" width="50" customWidth="1"/>
    <col min="13053" max="13053" width="5.140625" bestFit="1" customWidth="1"/>
    <col min="13054" max="13055" width="7.42578125" customWidth="1"/>
    <col min="13056" max="13056" width="8.85546875" customWidth="1"/>
    <col min="13307" max="13307" width="5.85546875" customWidth="1"/>
    <col min="13308" max="13308" width="50" customWidth="1"/>
    <col min="13309" max="13309" width="5.140625" bestFit="1" customWidth="1"/>
    <col min="13310" max="13311" width="7.42578125" customWidth="1"/>
    <col min="13312" max="13312" width="8.85546875" customWidth="1"/>
    <col min="13563" max="13563" width="5.85546875" customWidth="1"/>
    <col min="13564" max="13564" width="50" customWidth="1"/>
    <col min="13565" max="13565" width="5.140625" bestFit="1" customWidth="1"/>
    <col min="13566" max="13567" width="7.42578125" customWidth="1"/>
    <col min="13568" max="13568" width="8.85546875" customWidth="1"/>
    <col min="13819" max="13819" width="5.85546875" customWidth="1"/>
    <col min="13820" max="13820" width="50" customWidth="1"/>
    <col min="13821" max="13821" width="5.140625" bestFit="1" customWidth="1"/>
    <col min="13822" max="13823" width="7.42578125" customWidth="1"/>
    <col min="13824" max="13824" width="8.85546875" customWidth="1"/>
    <col min="14075" max="14075" width="5.85546875" customWidth="1"/>
    <col min="14076" max="14076" width="50" customWidth="1"/>
    <col min="14077" max="14077" width="5.140625" bestFit="1" customWidth="1"/>
    <col min="14078" max="14079" width="7.42578125" customWidth="1"/>
    <col min="14080" max="14080" width="8.85546875" customWidth="1"/>
    <col min="14331" max="14331" width="5.85546875" customWidth="1"/>
    <col min="14332" max="14332" width="50" customWidth="1"/>
    <col min="14333" max="14333" width="5.140625" bestFit="1" customWidth="1"/>
    <col min="14334" max="14335" width="7.42578125" customWidth="1"/>
    <col min="14336" max="14336" width="8.85546875" customWidth="1"/>
    <col min="14587" max="14587" width="5.85546875" customWidth="1"/>
    <col min="14588" max="14588" width="50" customWidth="1"/>
    <col min="14589" max="14589" width="5.140625" bestFit="1" customWidth="1"/>
    <col min="14590" max="14591" width="7.42578125" customWidth="1"/>
    <col min="14592" max="14592" width="8.85546875" customWidth="1"/>
    <col min="14843" max="14843" width="5.85546875" customWidth="1"/>
    <col min="14844" max="14844" width="50" customWidth="1"/>
    <col min="14845" max="14845" width="5.140625" bestFit="1" customWidth="1"/>
    <col min="14846" max="14847" width="7.42578125" customWidth="1"/>
    <col min="14848" max="14848" width="8.85546875" customWidth="1"/>
    <col min="15099" max="15099" width="5.85546875" customWidth="1"/>
    <col min="15100" max="15100" width="50" customWidth="1"/>
    <col min="15101" max="15101" width="5.140625" bestFit="1" customWidth="1"/>
    <col min="15102" max="15103" width="7.42578125" customWidth="1"/>
    <col min="15104" max="15104" width="8.85546875" customWidth="1"/>
    <col min="15355" max="15355" width="5.85546875" customWidth="1"/>
    <col min="15356" max="15356" width="50" customWidth="1"/>
    <col min="15357" max="15357" width="5.140625" bestFit="1" customWidth="1"/>
    <col min="15358" max="15359" width="7.42578125" customWidth="1"/>
    <col min="15360" max="15360" width="8.85546875" customWidth="1"/>
    <col min="15611" max="15611" width="5.85546875" customWidth="1"/>
    <col min="15612" max="15612" width="50" customWidth="1"/>
    <col min="15613" max="15613" width="5.140625" bestFit="1" customWidth="1"/>
    <col min="15614" max="15615" width="7.42578125" customWidth="1"/>
    <col min="15616" max="15616" width="8.85546875" customWidth="1"/>
    <col min="15867" max="15867" width="5.85546875" customWidth="1"/>
    <col min="15868" max="15868" width="50" customWidth="1"/>
    <col min="15869" max="15869" width="5.140625" bestFit="1" customWidth="1"/>
    <col min="15870" max="15871" width="7.42578125" customWidth="1"/>
    <col min="15872" max="15872" width="8.85546875" customWidth="1"/>
    <col min="16123" max="16123" width="5.85546875" customWidth="1"/>
    <col min="16124" max="16124" width="50" customWidth="1"/>
    <col min="16125" max="16125" width="5.140625" bestFit="1" customWidth="1"/>
    <col min="16126" max="16127" width="7.42578125" customWidth="1"/>
    <col min="16128" max="16128" width="8.85546875" customWidth="1"/>
  </cols>
  <sheetData>
    <row r="1" spans="1:3" ht="54.6" customHeight="1">
      <c r="A1" s="256"/>
      <c r="B1" s="256"/>
      <c r="C1" s="256"/>
    </row>
    <row r="2" spans="1:3" ht="54.6" customHeight="1">
      <c r="A2" s="262"/>
      <c r="B2" s="262"/>
      <c r="C2" s="262"/>
    </row>
    <row r="3" spans="1:3" ht="9.6" customHeight="1">
      <c r="A3" s="183"/>
      <c r="B3" s="183"/>
      <c r="C3" s="183"/>
    </row>
    <row r="4" spans="1:3" ht="23.25">
      <c r="A4" s="263" t="s">
        <v>415</v>
      </c>
      <c r="B4" s="263"/>
      <c r="C4" s="263"/>
    </row>
    <row r="5" spans="1:3" ht="21">
      <c r="A5" s="264" t="s">
        <v>288</v>
      </c>
      <c r="B5" s="264"/>
      <c r="C5" s="264"/>
    </row>
    <row r="6" spans="1:3" ht="18.75">
      <c r="A6" s="184" t="s">
        <v>289</v>
      </c>
      <c r="B6" s="185" t="s">
        <v>290</v>
      </c>
      <c r="C6" s="184" t="s">
        <v>291</v>
      </c>
    </row>
    <row r="7" spans="1:3" ht="52.9" customHeight="1">
      <c r="A7" s="186" t="s">
        <v>294</v>
      </c>
      <c r="B7" s="187" t="s">
        <v>295</v>
      </c>
      <c r="C7" s="188">
        <v>1</v>
      </c>
    </row>
    <row r="8" spans="1:3" ht="51.6" customHeight="1">
      <c r="A8" s="186" t="s">
        <v>296</v>
      </c>
      <c r="B8" s="187" t="s">
        <v>297</v>
      </c>
      <c r="C8" s="188">
        <v>1</v>
      </c>
    </row>
    <row r="9" spans="1:3" ht="18.75">
      <c r="A9" s="261"/>
      <c r="B9" s="261"/>
      <c r="C9" s="261"/>
    </row>
    <row r="10" spans="1:3" ht="19.5" thickBot="1">
      <c r="A10" s="189" t="s">
        <v>289</v>
      </c>
      <c r="B10" s="190" t="s">
        <v>290</v>
      </c>
      <c r="C10" s="189" t="s">
        <v>291</v>
      </c>
    </row>
    <row r="11" spans="1:3" ht="18.75">
      <c r="A11" s="191" t="s">
        <v>298</v>
      </c>
      <c r="B11" s="258" t="s">
        <v>337</v>
      </c>
      <c r="C11" s="192">
        <v>4</v>
      </c>
    </row>
    <row r="12" spans="1:3" ht="18.75">
      <c r="A12" s="193" t="s">
        <v>299</v>
      </c>
      <c r="B12" s="259"/>
      <c r="C12" s="194">
        <v>3</v>
      </c>
    </row>
    <row r="13" spans="1:3" ht="18.75">
      <c r="A13" s="193" t="s">
        <v>300</v>
      </c>
      <c r="B13" s="259"/>
      <c r="C13" s="194">
        <v>4</v>
      </c>
    </row>
    <row r="14" spans="1:3" ht="18.75">
      <c r="A14" s="193" t="s">
        <v>301</v>
      </c>
      <c r="B14" s="259"/>
      <c r="C14" s="194">
        <v>5</v>
      </c>
    </row>
    <row r="15" spans="1:3" ht="19.5" thickBot="1">
      <c r="A15" s="195" t="s">
        <v>302</v>
      </c>
      <c r="B15" s="260"/>
      <c r="C15" s="196">
        <v>4</v>
      </c>
    </row>
    <row r="16" spans="1:3" ht="38.25" thickBot="1">
      <c r="A16" s="197" t="s">
        <v>298</v>
      </c>
      <c r="B16" s="198" t="s">
        <v>336</v>
      </c>
      <c r="C16" s="199">
        <v>1</v>
      </c>
    </row>
    <row r="17" spans="1:3" ht="18.75">
      <c r="A17" s="191" t="s">
        <v>299</v>
      </c>
      <c r="B17" s="258" t="s">
        <v>338</v>
      </c>
      <c r="C17" s="192">
        <v>1</v>
      </c>
    </row>
    <row r="18" spans="1:3" ht="19.5" thickBot="1">
      <c r="A18" s="195" t="s">
        <v>303</v>
      </c>
      <c r="B18" s="260"/>
      <c r="C18" s="196">
        <v>1</v>
      </c>
    </row>
    <row r="19" spans="1:3" ht="37.5">
      <c r="A19" s="191" t="s">
        <v>304</v>
      </c>
      <c r="B19" s="258" t="s">
        <v>339</v>
      </c>
      <c r="C19" s="192">
        <v>1</v>
      </c>
    </row>
    <row r="20" spans="1:3" ht="18.75">
      <c r="A20" s="193" t="s">
        <v>301</v>
      </c>
      <c r="B20" s="259"/>
      <c r="C20" s="194">
        <v>1</v>
      </c>
    </row>
    <row r="21" spans="1:3" ht="18.75">
      <c r="A21" s="193" t="s">
        <v>298</v>
      </c>
      <c r="B21" s="259"/>
      <c r="C21" s="194">
        <v>1</v>
      </c>
    </row>
    <row r="22" spans="1:3" ht="18.75">
      <c r="A22" s="193" t="s">
        <v>300</v>
      </c>
      <c r="B22" s="259"/>
      <c r="C22" s="194">
        <v>1</v>
      </c>
    </row>
    <row r="23" spans="1:3" ht="18.75">
      <c r="A23" s="193" t="s">
        <v>305</v>
      </c>
      <c r="B23" s="259"/>
      <c r="C23" s="194">
        <v>1</v>
      </c>
    </row>
    <row r="24" spans="1:3" ht="18.75">
      <c r="A24" s="193" t="s">
        <v>306</v>
      </c>
      <c r="B24" s="259"/>
      <c r="C24" s="194">
        <v>1</v>
      </c>
    </row>
    <row r="25" spans="1:3" ht="19.5" thickBot="1">
      <c r="A25" s="195" t="s">
        <v>302</v>
      </c>
      <c r="B25" s="260"/>
      <c r="C25" s="196">
        <v>3</v>
      </c>
    </row>
    <row r="26" spans="1:3" ht="37.5">
      <c r="A26" s="191" t="s">
        <v>304</v>
      </c>
      <c r="B26" s="258" t="s">
        <v>340</v>
      </c>
      <c r="C26" s="192">
        <v>1</v>
      </c>
    </row>
    <row r="27" spans="1:3" ht="19.5" thickBot="1">
      <c r="A27" s="195" t="s">
        <v>301</v>
      </c>
      <c r="B27" s="260"/>
      <c r="C27" s="196">
        <v>1</v>
      </c>
    </row>
    <row r="28" spans="1:3" ht="38.25" thickBot="1">
      <c r="A28" s="197" t="s">
        <v>304</v>
      </c>
      <c r="B28" s="198" t="s">
        <v>375</v>
      </c>
      <c r="C28" s="199">
        <v>1</v>
      </c>
    </row>
    <row r="29" spans="1:3" ht="18.75">
      <c r="A29" s="191" t="s">
        <v>301</v>
      </c>
      <c r="B29" s="258" t="s">
        <v>348</v>
      </c>
      <c r="C29" s="192">
        <v>2</v>
      </c>
    </row>
    <row r="30" spans="1:3" ht="18.75">
      <c r="A30" s="193" t="s">
        <v>300</v>
      </c>
      <c r="B30" s="259"/>
      <c r="C30" s="194">
        <v>5</v>
      </c>
    </row>
    <row r="31" spans="1:3" ht="19.5" thickBot="1">
      <c r="A31" s="195" t="s">
        <v>302</v>
      </c>
      <c r="B31" s="260"/>
      <c r="C31" s="196">
        <v>5</v>
      </c>
    </row>
    <row r="32" spans="1:3" ht="37.5">
      <c r="A32" s="200" t="s">
        <v>305</v>
      </c>
      <c r="B32" s="201" t="s">
        <v>341</v>
      </c>
      <c r="C32" s="202">
        <v>1</v>
      </c>
    </row>
    <row r="33" spans="1:3" ht="18.75">
      <c r="A33" s="261"/>
      <c r="B33" s="261"/>
      <c r="C33" s="261"/>
    </row>
    <row r="34" spans="1:3" ht="37.5">
      <c r="A34" s="187" t="s">
        <v>307</v>
      </c>
      <c r="B34" s="186" t="s">
        <v>342</v>
      </c>
      <c r="C34" s="188">
        <v>57</v>
      </c>
    </row>
    <row r="35" spans="1:3" ht="56.25">
      <c r="A35" s="187" t="s">
        <v>306</v>
      </c>
      <c r="B35" s="186" t="s">
        <v>343</v>
      </c>
      <c r="C35" s="188">
        <v>47</v>
      </c>
    </row>
    <row r="36" spans="1:3" ht="19.5" thickBot="1">
      <c r="A36" s="257"/>
      <c r="B36" s="257"/>
      <c r="C36" s="257"/>
    </row>
    <row r="37" spans="1:3" ht="18.75">
      <c r="A37" s="191" t="s">
        <v>299</v>
      </c>
      <c r="B37" s="258" t="s">
        <v>344</v>
      </c>
      <c r="C37" s="192">
        <v>2</v>
      </c>
    </row>
    <row r="38" spans="1:3" ht="37.5">
      <c r="A38" s="193" t="s">
        <v>304</v>
      </c>
      <c r="B38" s="259"/>
      <c r="C38" s="194">
        <v>5</v>
      </c>
    </row>
    <row r="39" spans="1:3" ht="18.75">
      <c r="A39" s="193" t="s">
        <v>298</v>
      </c>
      <c r="B39" s="259"/>
      <c r="C39" s="194">
        <v>8</v>
      </c>
    </row>
    <row r="40" spans="1:3" ht="18.75">
      <c r="A40" s="193" t="s">
        <v>300</v>
      </c>
      <c r="B40" s="259"/>
      <c r="C40" s="194">
        <v>4</v>
      </c>
    </row>
    <row r="41" spans="1:3" ht="19.5" thickBot="1">
      <c r="A41" s="195" t="s">
        <v>302</v>
      </c>
      <c r="B41" s="260"/>
      <c r="C41" s="196">
        <v>5</v>
      </c>
    </row>
    <row r="42" spans="1:3" ht="19.5" thickBot="1">
      <c r="A42" s="197" t="s">
        <v>306</v>
      </c>
      <c r="B42" s="198" t="s">
        <v>374</v>
      </c>
      <c r="C42" s="199">
        <v>20</v>
      </c>
    </row>
    <row r="43" spans="1:3" ht="18.75">
      <c r="A43" s="191" t="s">
        <v>305</v>
      </c>
      <c r="B43" s="258" t="s">
        <v>345</v>
      </c>
      <c r="C43" s="192">
        <v>60</v>
      </c>
    </row>
    <row r="44" spans="1:3" ht="19.5" thickBot="1">
      <c r="A44" s="195" t="s">
        <v>306</v>
      </c>
      <c r="B44" s="260"/>
      <c r="C44" s="196">
        <v>15</v>
      </c>
    </row>
    <row r="45" spans="1:3" ht="18.75">
      <c r="A45" s="191" t="s">
        <v>301</v>
      </c>
      <c r="B45" s="258" t="s">
        <v>346</v>
      </c>
      <c r="C45" s="192">
        <v>58</v>
      </c>
    </row>
    <row r="46" spans="1:3" ht="19.5" thickBot="1">
      <c r="A46" s="195" t="s">
        <v>300</v>
      </c>
      <c r="B46" s="260"/>
      <c r="C46" s="196">
        <v>42</v>
      </c>
    </row>
    <row r="47" spans="1:3" ht="38.25" thickBot="1">
      <c r="A47" s="203" t="s">
        <v>300</v>
      </c>
      <c r="B47" s="204" t="s">
        <v>347</v>
      </c>
      <c r="C47" s="205">
        <v>1</v>
      </c>
    </row>
    <row r="48" spans="1:3" ht="18">
      <c r="A48" s="206"/>
      <c r="B48" s="207"/>
      <c r="C48" s="208"/>
    </row>
    <row r="49" spans="1:3" ht="18">
      <c r="A49" s="206"/>
      <c r="B49" s="207"/>
      <c r="C49" s="208"/>
    </row>
  </sheetData>
  <sheetProtection algorithmName="SHA-512" hashValue="3pXvu3AWrWYmyMxvaOgX/jnPW5diO5K0QUxIoxsUQrUv1BPxzb+psdas4+gdG+CcBWgH5Bl/JASIII9ZpFzigA==" saltValue="DZVmKI81d34Ofr3ErB6qxg==" spinCount="100000" sheet="1" formatCells="0" formatColumns="0" formatRows="0" insertColumns="0" insertRows="0" insertHyperlinks="0" deleteColumns="0" deleteRows="0" sort="0" autoFilter="0" pivotTables="0"/>
  <mergeCells count="15">
    <mergeCell ref="A1:C1"/>
    <mergeCell ref="A36:C36"/>
    <mergeCell ref="B37:B41"/>
    <mergeCell ref="B43:B44"/>
    <mergeCell ref="B45:B46"/>
    <mergeCell ref="A9:C9"/>
    <mergeCell ref="B11:B15"/>
    <mergeCell ref="B17:B18"/>
    <mergeCell ref="B19:B25"/>
    <mergeCell ref="B26:B27"/>
    <mergeCell ref="A2:C2"/>
    <mergeCell ref="A4:C4"/>
    <mergeCell ref="A5:C5"/>
    <mergeCell ref="B29:B31"/>
    <mergeCell ref="A33:C33"/>
  </mergeCells>
  <pageMargins left="0.7" right="0.7" top="0.75" bottom="0.75" header="0.3" footer="0.3"/>
  <pageSetup scale="54" fitToHeight="0" orientation="portrait"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view="pageBreakPreview" topLeftCell="B59" zoomScale="55" zoomScaleNormal="60" zoomScaleSheetLayoutView="55" workbookViewId="0">
      <selection activeCell="D60" sqref="D60:G60"/>
    </sheetView>
  </sheetViews>
  <sheetFormatPr defaultRowHeight="15"/>
  <cols>
    <col min="1" max="1" width="22.7109375" customWidth="1"/>
    <col min="2" max="2" width="131.7109375" customWidth="1"/>
    <col min="3" max="3" width="142.28515625" customWidth="1"/>
    <col min="4" max="4" width="18.7109375" customWidth="1"/>
    <col min="5" max="5" width="14.7109375" customWidth="1"/>
    <col min="6" max="6" width="19.85546875" customWidth="1"/>
    <col min="7" max="7" width="24.5703125" customWidth="1"/>
  </cols>
  <sheetData>
    <row r="1" spans="1:7" ht="93.75" customHeight="1">
      <c r="A1" s="265"/>
      <c r="B1" s="265"/>
      <c r="C1" s="265"/>
      <c r="D1" s="265"/>
      <c r="E1" s="265"/>
      <c r="F1" s="265"/>
      <c r="G1" s="265"/>
    </row>
    <row r="2" spans="1:7" ht="103.5" customHeight="1" thickBot="1">
      <c r="A2" s="266" t="s">
        <v>308</v>
      </c>
      <c r="B2" s="267"/>
      <c r="C2" s="267"/>
      <c r="D2" s="267"/>
      <c r="E2" s="267"/>
      <c r="F2" s="267"/>
      <c r="G2" s="267"/>
    </row>
    <row r="3" spans="1:7" ht="48" customHeight="1" thickBot="1">
      <c r="A3" s="36" t="s">
        <v>7</v>
      </c>
      <c r="B3" s="24" t="s">
        <v>5</v>
      </c>
      <c r="C3" s="24" t="s">
        <v>6</v>
      </c>
      <c r="D3" s="37" t="s">
        <v>1</v>
      </c>
      <c r="E3" s="37" t="s">
        <v>4</v>
      </c>
      <c r="F3" s="37" t="s">
        <v>2</v>
      </c>
      <c r="G3" s="37" t="s">
        <v>3</v>
      </c>
    </row>
    <row r="4" spans="1:7" ht="266.25" customHeight="1" thickBot="1">
      <c r="A4" s="26"/>
      <c r="B4" s="3" t="s">
        <v>206</v>
      </c>
      <c r="C4" s="89" t="s">
        <v>422</v>
      </c>
      <c r="D4" s="2"/>
      <c r="E4" s="2"/>
      <c r="F4" s="167"/>
      <c r="G4" s="2"/>
    </row>
    <row r="5" spans="1:7" ht="47.25" customHeight="1" thickBot="1">
      <c r="A5" s="27"/>
      <c r="B5" s="28" t="s">
        <v>51</v>
      </c>
      <c r="C5" s="29" t="s">
        <v>52</v>
      </c>
      <c r="D5" s="50"/>
      <c r="E5" s="51"/>
      <c r="F5" s="168"/>
      <c r="G5" s="52"/>
    </row>
    <row r="6" spans="1:7" ht="210.75" thickBot="1">
      <c r="A6" s="27">
        <v>1</v>
      </c>
      <c r="B6" s="1" t="s">
        <v>53</v>
      </c>
      <c r="C6" s="137" t="s">
        <v>162</v>
      </c>
      <c r="D6" s="11" t="s">
        <v>54</v>
      </c>
      <c r="E6" s="15">
        <v>21.708250000000003</v>
      </c>
      <c r="F6" s="169"/>
      <c r="G6" s="16">
        <f>E6*F6</f>
        <v>0</v>
      </c>
    </row>
    <row r="7" spans="1:7" ht="158.25" thickBot="1">
      <c r="A7" s="27">
        <v>2</v>
      </c>
      <c r="B7" s="1" t="s">
        <v>55</v>
      </c>
      <c r="C7" s="137" t="s">
        <v>56</v>
      </c>
      <c r="D7" s="11" t="s">
        <v>54</v>
      </c>
      <c r="E7" s="15">
        <v>16.950780000000002</v>
      </c>
      <c r="F7" s="169"/>
      <c r="G7" s="16">
        <f>E7*F7</f>
        <v>0</v>
      </c>
    </row>
    <row r="8" spans="1:7" ht="54.75" customHeight="1" thickBot="1">
      <c r="A8" s="270" t="s">
        <v>376</v>
      </c>
      <c r="B8" s="271"/>
      <c r="C8" s="271"/>
      <c r="D8" s="164">
        <f>SUM(G6:G7)</f>
        <v>0</v>
      </c>
      <c r="E8" s="165"/>
      <c r="F8" s="170"/>
      <c r="G8" s="166"/>
    </row>
    <row r="9" spans="1:7" ht="47.25" customHeight="1" thickBot="1">
      <c r="A9" s="27"/>
      <c r="B9" s="28" t="s">
        <v>57</v>
      </c>
      <c r="C9" s="29" t="s">
        <v>58</v>
      </c>
      <c r="D9" s="50"/>
      <c r="E9" s="51"/>
      <c r="F9" s="168"/>
      <c r="G9" s="52"/>
    </row>
    <row r="10" spans="1:7" ht="126.75" thickBot="1">
      <c r="A10" s="27">
        <v>1</v>
      </c>
      <c r="B10" s="1" t="s">
        <v>59</v>
      </c>
      <c r="C10" s="67" t="s">
        <v>196</v>
      </c>
      <c r="D10" s="11" t="s">
        <v>54</v>
      </c>
      <c r="E10" s="15">
        <v>6.5124750000000011</v>
      </c>
      <c r="F10" s="169"/>
      <c r="G10" s="16">
        <f>E10*F10</f>
        <v>0</v>
      </c>
    </row>
    <row r="11" spans="1:7" ht="189.75" thickBot="1">
      <c r="A11" s="27">
        <v>2</v>
      </c>
      <c r="B11" s="1" t="s">
        <v>60</v>
      </c>
      <c r="C11" s="136" t="s">
        <v>199</v>
      </c>
      <c r="D11" s="11" t="s">
        <v>54</v>
      </c>
      <c r="E11" s="15">
        <v>13.893280000000001</v>
      </c>
      <c r="F11" s="169"/>
      <c r="G11" s="16">
        <f>E11*F11</f>
        <v>0</v>
      </c>
    </row>
    <row r="12" spans="1:7" ht="168.75" thickBot="1">
      <c r="A12" s="27">
        <v>3</v>
      </c>
      <c r="B12" s="1" t="s">
        <v>61</v>
      </c>
      <c r="C12" s="137" t="s">
        <v>161</v>
      </c>
      <c r="D12" s="11" t="s">
        <v>62</v>
      </c>
      <c r="E12" s="15">
        <v>137.82</v>
      </c>
      <c r="F12" s="169"/>
      <c r="G12" s="16">
        <f>E12*F12</f>
        <v>0</v>
      </c>
    </row>
    <row r="13" spans="1:7" ht="54.75" customHeight="1" thickBot="1">
      <c r="A13" s="270" t="s">
        <v>376</v>
      </c>
      <c r="B13" s="271"/>
      <c r="C13" s="271"/>
      <c r="D13" s="164">
        <f>SUM(G10:G12)</f>
        <v>0</v>
      </c>
      <c r="E13" s="165"/>
      <c r="F13" s="170"/>
      <c r="G13" s="166"/>
    </row>
    <row r="14" spans="1:7" ht="47.25" customHeight="1" thickBot="1">
      <c r="A14" s="27"/>
      <c r="B14" s="28" t="s">
        <v>63</v>
      </c>
      <c r="C14" s="29" t="s">
        <v>64</v>
      </c>
      <c r="D14" s="50"/>
      <c r="E14" s="51"/>
      <c r="F14" s="168"/>
      <c r="G14" s="52"/>
    </row>
    <row r="15" spans="1:7" ht="126.75" thickBot="1">
      <c r="A15" s="27">
        <v>1</v>
      </c>
      <c r="B15" s="1" t="s">
        <v>65</v>
      </c>
      <c r="C15" s="67" t="s">
        <v>197</v>
      </c>
      <c r="D15" s="11" t="s">
        <v>54</v>
      </c>
      <c r="E15" s="15">
        <v>7.8210850000000001</v>
      </c>
      <c r="F15" s="169"/>
      <c r="G15" s="16">
        <f>E15*F15</f>
        <v>0</v>
      </c>
    </row>
    <row r="16" spans="1:7" ht="105.75" thickBot="1">
      <c r="A16" s="27">
        <v>2</v>
      </c>
      <c r="B16" s="1" t="s">
        <v>66</v>
      </c>
      <c r="C16" s="4" t="s">
        <v>198</v>
      </c>
      <c r="D16" s="11" t="s">
        <v>54</v>
      </c>
      <c r="E16" s="15">
        <v>5</v>
      </c>
      <c r="F16" s="169"/>
      <c r="G16" s="16">
        <f>E16*F16</f>
        <v>0</v>
      </c>
    </row>
    <row r="17" spans="1:7" ht="184.5" thickBot="1">
      <c r="A17" s="27">
        <v>3</v>
      </c>
      <c r="B17" s="1" t="s">
        <v>67</v>
      </c>
      <c r="C17" s="137" t="s">
        <v>68</v>
      </c>
      <c r="D17" s="11" t="s">
        <v>54</v>
      </c>
      <c r="E17" s="15">
        <v>0.61639200000000005</v>
      </c>
      <c r="F17" s="169"/>
      <c r="G17" s="16">
        <f>E17*F17</f>
        <v>0</v>
      </c>
    </row>
    <row r="18" spans="1:7" ht="210.75" thickBot="1">
      <c r="A18" s="27">
        <v>4</v>
      </c>
      <c r="B18" s="1" t="s">
        <v>69</v>
      </c>
      <c r="C18" s="137" t="s">
        <v>70</v>
      </c>
      <c r="D18" s="11" t="s">
        <v>62</v>
      </c>
      <c r="E18" s="15">
        <v>53.8</v>
      </c>
      <c r="F18" s="169"/>
      <c r="G18" s="16">
        <f>E18*F18</f>
        <v>0</v>
      </c>
    </row>
    <row r="19" spans="1:7" ht="54.75" customHeight="1" thickBot="1">
      <c r="A19" s="270" t="s">
        <v>376</v>
      </c>
      <c r="B19" s="271"/>
      <c r="C19" s="271"/>
      <c r="D19" s="164">
        <f>SUM(G15:G18)</f>
        <v>0</v>
      </c>
      <c r="E19" s="165"/>
      <c r="F19" s="170"/>
      <c r="G19" s="166"/>
    </row>
    <row r="20" spans="1:7" ht="47.25" customHeight="1" thickBot="1">
      <c r="A20" s="27"/>
      <c r="B20" s="28" t="s">
        <v>71</v>
      </c>
      <c r="C20" s="29" t="s">
        <v>72</v>
      </c>
      <c r="D20" s="50"/>
      <c r="E20" s="51"/>
      <c r="F20" s="168"/>
      <c r="G20" s="52"/>
    </row>
    <row r="21" spans="1:7" ht="147.75" thickBot="1">
      <c r="A21" s="27">
        <v>1</v>
      </c>
      <c r="B21" s="1" t="s">
        <v>73</v>
      </c>
      <c r="C21" s="4" t="s">
        <v>74</v>
      </c>
      <c r="D21" s="11" t="s">
        <v>62</v>
      </c>
      <c r="E21" s="15">
        <v>325</v>
      </c>
      <c r="F21" s="169"/>
      <c r="G21" s="16">
        <f t="shared" ref="G21:G26" si="0">E21*F21</f>
        <v>0</v>
      </c>
    </row>
    <row r="22" spans="1:7" ht="237" thickBot="1">
      <c r="A22" s="27">
        <v>2</v>
      </c>
      <c r="B22" s="1" t="s">
        <v>75</v>
      </c>
      <c r="C22" s="137" t="s">
        <v>76</v>
      </c>
      <c r="D22" s="11" t="s">
        <v>62</v>
      </c>
      <c r="E22" s="15">
        <v>177</v>
      </c>
      <c r="F22" s="169"/>
      <c r="G22" s="16">
        <f t="shared" si="0"/>
        <v>0</v>
      </c>
    </row>
    <row r="23" spans="1:7" ht="126.75" thickBot="1">
      <c r="A23" s="27">
        <v>3</v>
      </c>
      <c r="B23" s="1" t="s">
        <v>77</v>
      </c>
      <c r="C23" s="67" t="s">
        <v>78</v>
      </c>
      <c r="D23" s="11" t="s">
        <v>62</v>
      </c>
      <c r="E23" s="15">
        <v>149</v>
      </c>
      <c r="F23" s="169"/>
      <c r="G23" s="16">
        <f t="shared" si="0"/>
        <v>0</v>
      </c>
    </row>
    <row r="24" spans="1:7" ht="105.75" thickBot="1">
      <c r="A24" s="27">
        <v>4</v>
      </c>
      <c r="B24" s="1" t="s">
        <v>79</v>
      </c>
      <c r="C24" s="67" t="s">
        <v>80</v>
      </c>
      <c r="D24" s="11" t="s">
        <v>62</v>
      </c>
      <c r="E24" s="15">
        <v>52</v>
      </c>
      <c r="F24" s="169"/>
      <c r="G24" s="16">
        <f t="shared" si="0"/>
        <v>0</v>
      </c>
    </row>
    <row r="25" spans="1:7" ht="126.75" thickBot="1">
      <c r="A25" s="27">
        <v>5</v>
      </c>
      <c r="B25" s="1" t="s">
        <v>81</v>
      </c>
      <c r="C25" s="67" t="s">
        <v>82</v>
      </c>
      <c r="D25" s="11" t="s">
        <v>62</v>
      </c>
      <c r="E25" s="15">
        <v>52</v>
      </c>
      <c r="F25" s="169"/>
      <c r="G25" s="16">
        <f t="shared" si="0"/>
        <v>0</v>
      </c>
    </row>
    <row r="26" spans="1:7" ht="252.75" thickBot="1">
      <c r="A26" s="27">
        <v>6</v>
      </c>
      <c r="B26" s="1" t="s">
        <v>83</v>
      </c>
      <c r="C26" s="137" t="s">
        <v>84</v>
      </c>
      <c r="D26" s="11" t="s">
        <v>85</v>
      </c>
      <c r="E26" s="15">
        <v>44</v>
      </c>
      <c r="F26" s="169"/>
      <c r="G26" s="16">
        <f t="shared" si="0"/>
        <v>0</v>
      </c>
    </row>
    <row r="27" spans="1:7" ht="54.75" customHeight="1" thickBot="1">
      <c r="A27" s="270" t="s">
        <v>376</v>
      </c>
      <c r="B27" s="271"/>
      <c r="C27" s="271"/>
      <c r="D27" s="164">
        <f>SUM(G21:G26)</f>
        <v>0</v>
      </c>
      <c r="E27" s="165"/>
      <c r="F27" s="170"/>
      <c r="G27" s="166"/>
    </row>
    <row r="28" spans="1:7" ht="47.25" customHeight="1" thickBot="1">
      <c r="A28" s="27"/>
      <c r="B28" s="28" t="s">
        <v>86</v>
      </c>
      <c r="C28" s="29" t="s">
        <v>87</v>
      </c>
      <c r="D28" s="50"/>
      <c r="E28" s="51"/>
      <c r="F28" s="168"/>
      <c r="G28" s="52"/>
    </row>
    <row r="29" spans="1:7" ht="294" customHeight="1" thickBot="1">
      <c r="A29" s="27">
        <v>1</v>
      </c>
      <c r="B29" s="1" t="s">
        <v>88</v>
      </c>
      <c r="C29" s="4" t="s">
        <v>203</v>
      </c>
      <c r="D29" s="11" t="s">
        <v>62</v>
      </c>
      <c r="E29" s="15">
        <v>36.840000000000003</v>
      </c>
      <c r="F29" s="169"/>
      <c r="G29" s="16">
        <f t="shared" ref="G29:G52" si="1">E29*F29</f>
        <v>0</v>
      </c>
    </row>
    <row r="30" spans="1:7" ht="189.75" thickBot="1">
      <c r="A30" s="27">
        <v>2</v>
      </c>
      <c r="B30" s="1" t="s">
        <v>89</v>
      </c>
      <c r="C30" s="137" t="s">
        <v>90</v>
      </c>
      <c r="D30" s="11" t="s">
        <v>85</v>
      </c>
      <c r="E30" s="15">
        <v>10.8</v>
      </c>
      <c r="F30" s="169"/>
      <c r="G30" s="16">
        <f t="shared" si="1"/>
        <v>0</v>
      </c>
    </row>
    <row r="31" spans="1:7" ht="54.75" customHeight="1" thickBot="1">
      <c r="A31" s="270" t="s">
        <v>376</v>
      </c>
      <c r="B31" s="271"/>
      <c r="C31" s="271"/>
      <c r="D31" s="164">
        <f>SUM(G29:G30)</f>
        <v>0</v>
      </c>
      <c r="E31" s="165"/>
      <c r="F31" s="170"/>
      <c r="G31" s="166"/>
    </row>
    <row r="32" spans="1:7" ht="47.25" customHeight="1" thickBot="1">
      <c r="A32" s="27"/>
      <c r="B32" s="28" t="s">
        <v>91</v>
      </c>
      <c r="C32" s="29" t="s">
        <v>92</v>
      </c>
      <c r="D32" s="50"/>
      <c r="E32" s="51"/>
      <c r="F32" s="168"/>
      <c r="G32" s="52"/>
    </row>
    <row r="33" spans="1:7" ht="147.75" thickBot="1">
      <c r="A33" s="27">
        <v>1</v>
      </c>
      <c r="B33" s="1" t="s">
        <v>93</v>
      </c>
      <c r="C33" s="67" t="s">
        <v>94</v>
      </c>
      <c r="D33" s="11" t="s">
        <v>62</v>
      </c>
      <c r="E33" s="15">
        <v>12.3</v>
      </c>
      <c r="F33" s="169"/>
      <c r="G33" s="16">
        <f t="shared" si="1"/>
        <v>0</v>
      </c>
    </row>
    <row r="34" spans="1:7" ht="126.75" thickBot="1">
      <c r="A34" s="27">
        <v>2</v>
      </c>
      <c r="B34" s="1" t="s">
        <v>95</v>
      </c>
      <c r="C34" s="67" t="s">
        <v>96</v>
      </c>
      <c r="D34" s="11" t="s">
        <v>62</v>
      </c>
      <c r="E34" s="15">
        <v>12.3</v>
      </c>
      <c r="F34" s="169"/>
      <c r="G34" s="16">
        <f t="shared" si="1"/>
        <v>0</v>
      </c>
    </row>
    <row r="35" spans="1:7" ht="147.75" thickBot="1">
      <c r="A35" s="27">
        <v>3</v>
      </c>
      <c r="B35" s="1" t="s">
        <v>97</v>
      </c>
      <c r="C35" s="67" t="s">
        <v>98</v>
      </c>
      <c r="D35" s="11" t="s">
        <v>62</v>
      </c>
      <c r="E35" s="15">
        <v>4.4000000000000004</v>
      </c>
      <c r="F35" s="169"/>
      <c r="G35" s="16">
        <f t="shared" si="1"/>
        <v>0</v>
      </c>
    </row>
    <row r="36" spans="1:7" ht="126.75" thickBot="1">
      <c r="A36" s="27">
        <v>4</v>
      </c>
      <c r="B36" s="1" t="s">
        <v>163</v>
      </c>
      <c r="C36" s="68" t="s">
        <v>207</v>
      </c>
      <c r="D36" s="11" t="s">
        <v>62</v>
      </c>
      <c r="E36" s="15">
        <v>3.2</v>
      </c>
      <c r="F36" s="169"/>
      <c r="G36" s="16">
        <f t="shared" si="1"/>
        <v>0</v>
      </c>
    </row>
    <row r="37" spans="1:7" ht="54.75" customHeight="1" thickBot="1">
      <c r="A37" s="270" t="s">
        <v>376</v>
      </c>
      <c r="B37" s="271"/>
      <c r="C37" s="271"/>
      <c r="D37" s="164">
        <f>SUM(G33:G36)</f>
        <v>0</v>
      </c>
      <c r="E37" s="165"/>
      <c r="F37" s="170"/>
      <c r="G37" s="166"/>
    </row>
    <row r="38" spans="1:7" ht="47.25" customHeight="1" thickBot="1">
      <c r="A38" s="27"/>
      <c r="B38" s="28" t="s">
        <v>99</v>
      </c>
      <c r="C38" s="29" t="s">
        <v>100</v>
      </c>
      <c r="D38" s="50"/>
      <c r="E38" s="51"/>
      <c r="F38" s="168"/>
      <c r="G38" s="52"/>
    </row>
    <row r="39" spans="1:7" ht="168.75" thickBot="1">
      <c r="A39" s="27">
        <v>1</v>
      </c>
      <c r="B39" s="1" t="s">
        <v>101</v>
      </c>
      <c r="C39" s="67" t="s">
        <v>102</v>
      </c>
      <c r="D39" s="11" t="s">
        <v>103</v>
      </c>
      <c r="E39" s="15">
        <v>8</v>
      </c>
      <c r="F39" s="169"/>
      <c r="G39" s="16">
        <f t="shared" si="1"/>
        <v>0</v>
      </c>
    </row>
    <row r="40" spans="1:7" ht="126.75" thickBot="1">
      <c r="A40" s="27">
        <v>2</v>
      </c>
      <c r="B40" s="1" t="s">
        <v>104</v>
      </c>
      <c r="C40" s="67" t="s">
        <v>194</v>
      </c>
      <c r="D40" s="11" t="s">
        <v>103</v>
      </c>
      <c r="E40" s="15">
        <v>4</v>
      </c>
      <c r="F40" s="169"/>
      <c r="G40" s="16">
        <f t="shared" si="1"/>
        <v>0</v>
      </c>
    </row>
    <row r="41" spans="1:7" ht="105.75" thickBot="1">
      <c r="A41" s="27">
        <v>3</v>
      </c>
      <c r="B41" s="1" t="s">
        <v>105</v>
      </c>
      <c r="C41" s="137" t="s">
        <v>195</v>
      </c>
      <c r="D41" s="11" t="s">
        <v>103</v>
      </c>
      <c r="E41" s="15">
        <v>1</v>
      </c>
      <c r="F41" s="169"/>
      <c r="G41" s="16">
        <f t="shared" si="1"/>
        <v>0</v>
      </c>
    </row>
    <row r="42" spans="1:7" ht="54.75" customHeight="1" thickBot="1">
      <c r="A42" s="270" t="s">
        <v>376</v>
      </c>
      <c r="B42" s="271"/>
      <c r="C42" s="271"/>
      <c r="D42" s="164">
        <f>SUM(G39:G41)</f>
        <v>0</v>
      </c>
      <c r="E42" s="165"/>
      <c r="F42" s="170"/>
      <c r="G42" s="166"/>
    </row>
    <row r="43" spans="1:7" ht="47.25" customHeight="1" thickBot="1">
      <c r="A43" s="27"/>
      <c r="B43" s="28" t="s">
        <v>165</v>
      </c>
      <c r="C43" s="29" t="s">
        <v>164</v>
      </c>
      <c r="D43" s="50"/>
      <c r="E43" s="51"/>
      <c r="F43" s="168"/>
      <c r="G43" s="52"/>
    </row>
    <row r="44" spans="1:7" ht="126.75" thickBot="1">
      <c r="A44" s="27">
        <v>1</v>
      </c>
      <c r="B44" s="1" t="s">
        <v>166</v>
      </c>
      <c r="C44" s="137" t="s">
        <v>167</v>
      </c>
      <c r="D44" s="11" t="s">
        <v>103</v>
      </c>
      <c r="E44" s="15">
        <v>2</v>
      </c>
      <c r="F44" s="169"/>
      <c r="G44" s="16">
        <f t="shared" si="1"/>
        <v>0</v>
      </c>
    </row>
    <row r="45" spans="1:7" ht="168.75" thickBot="1">
      <c r="A45" s="27">
        <v>2</v>
      </c>
      <c r="B45" s="1" t="s">
        <v>179</v>
      </c>
      <c r="C45" s="137" t="s">
        <v>168</v>
      </c>
      <c r="D45" s="11" t="s">
        <v>103</v>
      </c>
      <c r="E45" s="15">
        <v>4</v>
      </c>
      <c r="F45" s="169"/>
      <c r="G45" s="16">
        <f t="shared" si="1"/>
        <v>0</v>
      </c>
    </row>
    <row r="46" spans="1:7" ht="132" thickBot="1">
      <c r="A46" s="27">
        <v>3</v>
      </c>
      <c r="B46" s="1" t="s">
        <v>169</v>
      </c>
      <c r="C46" s="137" t="s">
        <v>170</v>
      </c>
      <c r="D46" s="11" t="s">
        <v>103</v>
      </c>
      <c r="E46" s="15">
        <v>2</v>
      </c>
      <c r="F46" s="169"/>
      <c r="G46" s="16">
        <f t="shared" si="1"/>
        <v>0</v>
      </c>
    </row>
    <row r="47" spans="1:7" ht="147.75" thickBot="1">
      <c r="A47" s="27">
        <v>4</v>
      </c>
      <c r="B47" s="1" t="s">
        <v>171</v>
      </c>
      <c r="C47" s="67" t="s">
        <v>205</v>
      </c>
      <c r="D47" s="11" t="s">
        <v>106</v>
      </c>
      <c r="E47" s="15">
        <v>1</v>
      </c>
      <c r="F47" s="169"/>
      <c r="G47" s="16">
        <f t="shared" si="1"/>
        <v>0</v>
      </c>
    </row>
    <row r="48" spans="1:7" ht="252.75" thickBot="1">
      <c r="A48" s="27">
        <v>5</v>
      </c>
      <c r="B48" s="1" t="s">
        <v>172</v>
      </c>
      <c r="C48" s="137" t="s">
        <v>204</v>
      </c>
      <c r="D48" s="11" t="s">
        <v>103</v>
      </c>
      <c r="E48" s="15">
        <v>1</v>
      </c>
      <c r="F48" s="169"/>
      <c r="G48" s="16">
        <f t="shared" si="1"/>
        <v>0</v>
      </c>
    </row>
    <row r="49" spans="1:7" ht="147.75" thickBot="1">
      <c r="A49" s="27">
        <v>6</v>
      </c>
      <c r="B49" s="1" t="s">
        <v>173</v>
      </c>
      <c r="C49" s="67" t="s">
        <v>174</v>
      </c>
      <c r="D49" s="11" t="s">
        <v>85</v>
      </c>
      <c r="E49" s="15">
        <v>8</v>
      </c>
      <c r="F49" s="169"/>
      <c r="G49" s="16">
        <f t="shared" si="1"/>
        <v>0</v>
      </c>
    </row>
    <row r="50" spans="1:7" ht="252.75" thickBot="1">
      <c r="A50" s="27">
        <v>7</v>
      </c>
      <c r="B50" s="1" t="s">
        <v>175</v>
      </c>
      <c r="C50" s="137" t="s">
        <v>176</v>
      </c>
      <c r="D50" s="11" t="s">
        <v>85</v>
      </c>
      <c r="E50" s="15">
        <v>15</v>
      </c>
      <c r="F50" s="169"/>
      <c r="G50" s="16">
        <f t="shared" si="1"/>
        <v>0</v>
      </c>
    </row>
    <row r="51" spans="1:7" ht="399.75" thickBot="1">
      <c r="A51" s="27">
        <v>8</v>
      </c>
      <c r="B51" s="1" t="s">
        <v>177</v>
      </c>
      <c r="C51" s="138" t="s">
        <v>178</v>
      </c>
      <c r="D51" s="11" t="s">
        <v>103</v>
      </c>
      <c r="E51" s="15">
        <v>1</v>
      </c>
      <c r="F51" s="169"/>
      <c r="G51" s="16">
        <f t="shared" si="1"/>
        <v>0</v>
      </c>
    </row>
    <row r="52" spans="1:7" ht="257.25" thickBot="1">
      <c r="A52" s="27">
        <v>9</v>
      </c>
      <c r="B52" s="1" t="s">
        <v>201</v>
      </c>
      <c r="C52" s="139" t="s">
        <v>202</v>
      </c>
      <c r="D52" s="11" t="s">
        <v>103</v>
      </c>
      <c r="E52" s="15">
        <v>1</v>
      </c>
      <c r="F52" s="169"/>
      <c r="G52" s="16">
        <f t="shared" si="1"/>
        <v>0</v>
      </c>
    </row>
    <row r="53" spans="1:7" ht="54.75" customHeight="1" thickBot="1">
      <c r="A53" s="270" t="s">
        <v>376</v>
      </c>
      <c r="B53" s="271"/>
      <c r="C53" s="271"/>
      <c r="D53" s="164">
        <f>SUM(G44:G52)</f>
        <v>0</v>
      </c>
      <c r="E53" s="165"/>
      <c r="F53" s="170"/>
      <c r="G53" s="166"/>
    </row>
    <row r="54" spans="1:7" ht="47.25" customHeight="1" thickBot="1">
      <c r="A54" s="27"/>
      <c r="B54" s="28" t="s">
        <v>107</v>
      </c>
      <c r="C54" s="29" t="s">
        <v>108</v>
      </c>
      <c r="D54" s="50"/>
      <c r="E54" s="51"/>
      <c r="F54" s="168"/>
      <c r="G54" s="52"/>
    </row>
    <row r="55" spans="1:7" ht="126.75" thickBot="1">
      <c r="A55" s="27">
        <v>1</v>
      </c>
      <c r="B55" s="5" t="s">
        <v>109</v>
      </c>
      <c r="C55" s="5" t="s">
        <v>110</v>
      </c>
      <c r="D55" s="11" t="s">
        <v>85</v>
      </c>
      <c r="E55" s="17">
        <v>10.5</v>
      </c>
      <c r="F55" s="169"/>
      <c r="G55" s="16">
        <f>E55*F55</f>
        <v>0</v>
      </c>
    </row>
    <row r="56" spans="1:7" ht="171.75" thickBot="1">
      <c r="A56" s="27">
        <v>2</v>
      </c>
      <c r="B56" s="5" t="s">
        <v>111</v>
      </c>
      <c r="C56" s="139" t="s">
        <v>112</v>
      </c>
      <c r="D56" s="12" t="s">
        <v>103</v>
      </c>
      <c r="E56" s="17">
        <v>2</v>
      </c>
      <c r="F56" s="169"/>
      <c r="G56" s="16">
        <f>E56*F56</f>
        <v>0</v>
      </c>
    </row>
    <row r="57" spans="1:7" ht="158.25" thickBot="1">
      <c r="A57" s="27">
        <v>3</v>
      </c>
      <c r="B57" s="5" t="s">
        <v>113</v>
      </c>
      <c r="C57" s="59" t="s">
        <v>200</v>
      </c>
      <c r="D57" s="11" t="s">
        <v>85</v>
      </c>
      <c r="E57" s="19">
        <v>57</v>
      </c>
      <c r="F57" s="169"/>
      <c r="G57" s="16">
        <f>E57*F57</f>
        <v>0</v>
      </c>
    </row>
    <row r="58" spans="1:7" ht="132" thickBot="1">
      <c r="A58" s="27">
        <v>4</v>
      </c>
      <c r="B58" s="5" t="s">
        <v>114</v>
      </c>
      <c r="C58" s="136" t="s">
        <v>115</v>
      </c>
      <c r="D58" s="12" t="s">
        <v>103</v>
      </c>
      <c r="E58" s="17">
        <v>1</v>
      </c>
      <c r="F58" s="169"/>
      <c r="G58" s="16">
        <f>E58*F58</f>
        <v>0</v>
      </c>
    </row>
    <row r="59" spans="1:7" ht="54.75" customHeight="1" thickBot="1">
      <c r="A59" s="270" t="s">
        <v>376</v>
      </c>
      <c r="B59" s="271"/>
      <c r="C59" s="271"/>
      <c r="D59" s="161">
        <f>SUM(G55:G58)</f>
        <v>0</v>
      </c>
      <c r="E59" s="162"/>
      <c r="F59" s="171"/>
      <c r="G59" s="163"/>
    </row>
    <row r="60" spans="1:7" ht="66" customHeight="1" thickBot="1">
      <c r="A60" s="117"/>
      <c r="B60" s="268" t="s">
        <v>0</v>
      </c>
      <c r="C60" s="269"/>
      <c r="D60" s="272">
        <f>+D59+D53+D42+D37+D31+D27+D19+D13+D8</f>
        <v>0</v>
      </c>
      <c r="E60" s="273"/>
      <c r="F60" s="273"/>
      <c r="G60" s="274"/>
    </row>
  </sheetData>
  <sheetProtection algorithmName="SHA-512" hashValue="ZosD2gVQFSztAa0qQM2UMb24Z5K0abTdo5sbd9DNHOCS8z4zSnQIuiyIMuz2HTScU1VTcPUz/0EEFmteXI1Exw==" saltValue="Rm0qRq6uCmWFn7KhM15RHg==" spinCount="100000" sheet="1" formatCells="0" formatColumns="0" formatRows="0" insertColumns="0" insertRows="0" insertHyperlinks="0" deleteColumns="0" deleteRows="0" sort="0" autoFilter="0" pivotTables="0"/>
  <mergeCells count="13">
    <mergeCell ref="A1:G1"/>
    <mergeCell ref="A2:G2"/>
    <mergeCell ref="B60:C60"/>
    <mergeCell ref="A8:C8"/>
    <mergeCell ref="A13:C13"/>
    <mergeCell ref="A19:C19"/>
    <mergeCell ref="A27:C27"/>
    <mergeCell ref="A31:C31"/>
    <mergeCell ref="A37:C37"/>
    <mergeCell ref="A42:C42"/>
    <mergeCell ref="A53:C53"/>
    <mergeCell ref="A59:C59"/>
    <mergeCell ref="D60:G60"/>
  </mergeCells>
  <pageMargins left="0.25" right="0.25" top="0.75" bottom="0.75" header="0.3" footer="0.3"/>
  <pageSetup scale="24" orientation="portrait" verticalDpi="1200" r:id="rId1"/>
  <headerFooter>
    <oddFooter>&amp;C&amp;14Page &amp;P</oddFooter>
  </headerFooter>
  <rowBreaks count="1" manualBreakCount="1">
    <brk id="41"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
  <sheetViews>
    <sheetView view="pageBreakPreview" zoomScale="55" zoomScaleNormal="60" zoomScaleSheetLayoutView="55" workbookViewId="0">
      <selection activeCell="F4" sqref="F4:F9"/>
    </sheetView>
  </sheetViews>
  <sheetFormatPr defaultRowHeight="15"/>
  <cols>
    <col min="1" max="1" width="22.7109375" customWidth="1"/>
    <col min="2" max="2" width="146" customWidth="1"/>
    <col min="3" max="3" width="137" customWidth="1"/>
    <col min="4" max="4" width="10.28515625" customWidth="1"/>
    <col min="5" max="5" width="12" customWidth="1"/>
    <col min="6" max="6" width="15.85546875" customWidth="1"/>
    <col min="7" max="7" width="20.28515625" customWidth="1"/>
  </cols>
  <sheetData>
    <row r="1" spans="1:7" ht="93.75" customHeight="1">
      <c r="A1" s="265"/>
      <c r="B1" s="265"/>
      <c r="C1" s="265"/>
      <c r="D1" s="265"/>
      <c r="E1" s="265"/>
      <c r="F1" s="265"/>
      <c r="G1" s="265"/>
    </row>
    <row r="2" spans="1:7" ht="103.5" customHeight="1" thickBot="1">
      <c r="A2" s="266" t="s">
        <v>50</v>
      </c>
      <c r="B2" s="267"/>
      <c r="C2" s="267"/>
      <c r="D2" s="267"/>
      <c r="E2" s="267"/>
      <c r="F2" s="267"/>
      <c r="G2" s="267"/>
    </row>
    <row r="3" spans="1:7" ht="48" customHeight="1" thickBot="1">
      <c r="A3" s="23" t="s">
        <v>7</v>
      </c>
      <c r="B3" s="24" t="s">
        <v>5</v>
      </c>
      <c r="C3" s="24" t="s">
        <v>6</v>
      </c>
      <c r="D3" s="25" t="s">
        <v>1</v>
      </c>
      <c r="E3" s="25" t="s">
        <v>4</v>
      </c>
      <c r="F3" s="25" t="s">
        <v>2</v>
      </c>
      <c r="G3" s="25" t="s">
        <v>3</v>
      </c>
    </row>
    <row r="4" spans="1:7" ht="136.5" customHeight="1" thickBot="1">
      <c r="A4" s="26"/>
      <c r="B4" s="85" t="s">
        <v>417</v>
      </c>
      <c r="C4" s="82" t="s">
        <v>416</v>
      </c>
      <c r="D4" s="2"/>
      <c r="E4" s="2"/>
      <c r="F4" s="167"/>
      <c r="G4" s="2"/>
    </row>
    <row r="5" spans="1:7" ht="186.75" thickBot="1">
      <c r="A5" s="27">
        <v>1</v>
      </c>
      <c r="B5" s="85" t="s">
        <v>45</v>
      </c>
      <c r="C5" s="119" t="s">
        <v>39</v>
      </c>
      <c r="D5" s="11"/>
      <c r="E5" s="15"/>
      <c r="F5" s="172"/>
      <c r="G5" s="20"/>
    </row>
    <row r="6" spans="1:7" ht="43.9" customHeight="1" thickBot="1">
      <c r="A6" s="27">
        <v>1.1000000000000001</v>
      </c>
      <c r="B6" s="58" t="s">
        <v>46</v>
      </c>
      <c r="C6" s="58" t="s">
        <v>40</v>
      </c>
      <c r="D6" s="11" t="s">
        <v>44</v>
      </c>
      <c r="E6" s="19">
        <v>600</v>
      </c>
      <c r="F6" s="169"/>
      <c r="G6" s="20">
        <f>E6*F6</f>
        <v>0</v>
      </c>
    </row>
    <row r="7" spans="1:7" ht="36" customHeight="1" thickBot="1">
      <c r="A7" s="27">
        <v>1.2</v>
      </c>
      <c r="B7" s="58" t="s">
        <v>47</v>
      </c>
      <c r="C7" s="58" t="s">
        <v>41</v>
      </c>
      <c r="D7" s="12" t="s">
        <v>44</v>
      </c>
      <c r="E7" s="19">
        <v>300</v>
      </c>
      <c r="F7" s="169"/>
      <c r="G7" s="20">
        <f>E7*F7</f>
        <v>0</v>
      </c>
    </row>
    <row r="8" spans="1:7" ht="40.9" customHeight="1" thickBot="1">
      <c r="A8" s="27">
        <v>1.3</v>
      </c>
      <c r="B8" s="58" t="s">
        <v>48</v>
      </c>
      <c r="C8" s="118" t="s">
        <v>42</v>
      </c>
      <c r="D8" s="13" t="s">
        <v>44</v>
      </c>
      <c r="E8" s="20">
        <v>500</v>
      </c>
      <c r="F8" s="169"/>
      <c r="G8" s="20">
        <f>E8*F8</f>
        <v>0</v>
      </c>
    </row>
    <row r="9" spans="1:7" ht="197.45" customHeight="1" thickBot="1">
      <c r="A9" s="27">
        <v>2</v>
      </c>
      <c r="B9" s="63" t="s">
        <v>49</v>
      </c>
      <c r="C9" s="31" t="s">
        <v>43</v>
      </c>
      <c r="D9" s="12" t="s">
        <v>28</v>
      </c>
      <c r="E9" s="20">
        <v>3</v>
      </c>
      <c r="F9" s="172"/>
      <c r="G9" s="20">
        <f>E9*F9</f>
        <v>0</v>
      </c>
    </row>
    <row r="10" spans="1:7" ht="66" customHeight="1" thickBot="1">
      <c r="A10" s="30"/>
      <c r="B10" s="275" t="s">
        <v>0</v>
      </c>
      <c r="C10" s="276"/>
      <c r="D10" s="277">
        <f>SUM(G6:G9)</f>
        <v>0</v>
      </c>
      <c r="E10" s="278"/>
      <c r="F10" s="278"/>
      <c r="G10" s="279"/>
    </row>
  </sheetData>
  <sheetProtection algorithmName="SHA-512" hashValue="qXC3tNtblSca/Ch2Q4JzOk3C0hGdznnjiNAnnEZnQ1vuXPnvhvYPVt2E4HM42doYCQlRJn3uUIOIFsts+X2KDA==" saltValue="aA1Lrl1JrZ+y7OgmN6b2XA==" spinCount="100000" sheet="1" formatCells="0" formatColumns="0" formatRows="0" insertColumns="0" insertRows="0" insertHyperlinks="0" deleteColumns="0" deleteRows="0" sort="0" autoFilter="0" pivotTables="0"/>
  <mergeCells count="4">
    <mergeCell ref="A1:G1"/>
    <mergeCell ref="A2:G2"/>
    <mergeCell ref="B10:C10"/>
    <mergeCell ref="D10:G10"/>
  </mergeCells>
  <pageMargins left="0.25" right="0.25" top="0.75" bottom="0.75" header="0.3" footer="0.3"/>
  <pageSetup scale="36" fitToHeight="0" orientation="portrait"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showGridLines="0" tabSelected="1" view="pageBreakPreview" topLeftCell="B25" zoomScale="55" zoomScaleNormal="60" zoomScaleSheetLayoutView="55" workbookViewId="0">
      <selection activeCell="E27" sqref="E27"/>
    </sheetView>
  </sheetViews>
  <sheetFormatPr defaultRowHeight="15"/>
  <cols>
    <col min="1" max="1" width="22.7109375" customWidth="1"/>
    <col min="2" max="2" width="146" customWidth="1"/>
    <col min="3" max="3" width="146.42578125" customWidth="1"/>
    <col min="4" max="4" width="16.28515625" customWidth="1"/>
    <col min="5" max="5" width="13.42578125" bestFit="1" customWidth="1"/>
    <col min="6" max="6" width="15.85546875" customWidth="1"/>
    <col min="7" max="7" width="20.28515625" customWidth="1"/>
  </cols>
  <sheetData>
    <row r="1" spans="1:7" ht="93.75" customHeight="1">
      <c r="A1" s="265"/>
      <c r="B1" s="265"/>
      <c r="C1" s="265"/>
      <c r="D1" s="265"/>
      <c r="E1" s="265"/>
      <c r="F1" s="265"/>
      <c r="G1" s="265"/>
    </row>
    <row r="2" spans="1:7" ht="103.5" customHeight="1" thickBot="1">
      <c r="A2" s="266" t="s">
        <v>184</v>
      </c>
      <c r="B2" s="267"/>
      <c r="C2" s="267"/>
      <c r="D2" s="267"/>
      <c r="E2" s="267"/>
      <c r="F2" s="267"/>
      <c r="G2" s="267"/>
    </row>
    <row r="3" spans="1:7" ht="48" customHeight="1" thickBot="1">
      <c r="A3" s="23" t="s">
        <v>7</v>
      </c>
      <c r="B3" s="24" t="s">
        <v>5</v>
      </c>
      <c r="C3" s="24" t="s">
        <v>6</v>
      </c>
      <c r="D3" s="25" t="s">
        <v>1</v>
      </c>
      <c r="E3" s="25" t="s">
        <v>4</v>
      </c>
      <c r="F3" s="25" t="s">
        <v>2</v>
      </c>
      <c r="G3" s="25" t="s">
        <v>3</v>
      </c>
    </row>
    <row r="4" spans="1:7" ht="136.5" customHeight="1" thickBot="1">
      <c r="A4" s="26"/>
      <c r="B4" s="3" t="s">
        <v>124</v>
      </c>
      <c r="C4" s="10" t="s">
        <v>36</v>
      </c>
      <c r="D4" s="2"/>
      <c r="E4" s="2"/>
      <c r="F4" s="167"/>
      <c r="G4" s="2"/>
    </row>
    <row r="5" spans="1:7" ht="47.25" customHeight="1" thickBot="1">
      <c r="A5" s="27"/>
      <c r="B5" s="28" t="s">
        <v>208</v>
      </c>
      <c r="C5" s="29" t="s">
        <v>193</v>
      </c>
      <c r="D5" s="50"/>
      <c r="E5" s="51"/>
      <c r="F5" s="168"/>
      <c r="G5" s="52"/>
    </row>
    <row r="6" spans="1:7" ht="117" thickBot="1">
      <c r="A6" s="27">
        <v>1</v>
      </c>
      <c r="B6" s="5" t="s">
        <v>185</v>
      </c>
      <c r="C6" s="58" t="s">
        <v>187</v>
      </c>
      <c r="D6" s="11" t="s">
        <v>54</v>
      </c>
      <c r="E6" s="19">
        <v>6</v>
      </c>
      <c r="F6" s="169"/>
      <c r="G6" s="20">
        <f>E6*F6</f>
        <v>0</v>
      </c>
    </row>
    <row r="7" spans="1:7" ht="231.75" thickBot="1">
      <c r="A7" s="27">
        <v>2</v>
      </c>
      <c r="B7" s="5" t="s">
        <v>186</v>
      </c>
      <c r="C7" s="120" t="s">
        <v>188</v>
      </c>
      <c r="D7" s="11" t="s">
        <v>54</v>
      </c>
      <c r="E7" s="19">
        <v>20</v>
      </c>
      <c r="F7" s="169"/>
      <c r="G7" s="20">
        <f t="shared" ref="G7:G40" si="0">E7*F7</f>
        <v>0</v>
      </c>
    </row>
    <row r="8" spans="1:7" ht="54.75" customHeight="1" thickBot="1">
      <c r="A8" s="270" t="s">
        <v>376</v>
      </c>
      <c r="B8" s="271"/>
      <c r="C8" s="271"/>
      <c r="D8" s="164">
        <f>SUM(G6:G7)</f>
        <v>0</v>
      </c>
      <c r="E8" s="165"/>
      <c r="F8" s="170"/>
      <c r="G8" s="166"/>
    </row>
    <row r="9" spans="1:7" ht="47.25" customHeight="1" thickBot="1">
      <c r="A9" s="27"/>
      <c r="B9" s="28" t="s">
        <v>248</v>
      </c>
      <c r="C9" s="29" t="s">
        <v>236</v>
      </c>
      <c r="D9" s="50"/>
      <c r="E9" s="51"/>
      <c r="F9" s="168"/>
      <c r="G9" s="52"/>
    </row>
    <row r="10" spans="1:7" ht="120" customHeight="1" thickBot="1">
      <c r="A10" s="27">
        <v>1</v>
      </c>
      <c r="B10" s="5" t="s">
        <v>240</v>
      </c>
      <c r="C10" s="58" t="s">
        <v>239</v>
      </c>
      <c r="D10" s="11" t="s">
        <v>54</v>
      </c>
      <c r="E10" s="19">
        <f>75*4*4*0.1*0.2</f>
        <v>24</v>
      </c>
      <c r="F10" s="169"/>
      <c r="G10" s="20">
        <f t="shared" si="0"/>
        <v>0</v>
      </c>
    </row>
    <row r="11" spans="1:7" ht="163.5" customHeight="1" thickBot="1">
      <c r="A11" s="27">
        <v>2</v>
      </c>
      <c r="B11" s="5" t="s">
        <v>242</v>
      </c>
      <c r="C11" s="5" t="s">
        <v>241</v>
      </c>
      <c r="D11" s="11" t="s">
        <v>243</v>
      </c>
      <c r="E11" s="19">
        <v>1</v>
      </c>
      <c r="F11" s="169"/>
      <c r="G11" s="20">
        <f t="shared" si="0"/>
        <v>0</v>
      </c>
    </row>
    <row r="12" spans="1:7" ht="54.75" customHeight="1" thickBot="1">
      <c r="A12" s="270" t="s">
        <v>376</v>
      </c>
      <c r="B12" s="271"/>
      <c r="C12" s="271"/>
      <c r="D12" s="164">
        <f>SUM(G10:G11)</f>
        <v>0</v>
      </c>
      <c r="E12" s="165"/>
      <c r="F12" s="170"/>
      <c r="G12" s="166"/>
    </row>
    <row r="13" spans="1:7" ht="47.25" customHeight="1" thickBot="1">
      <c r="A13" s="27"/>
      <c r="B13" s="28" t="s">
        <v>238</v>
      </c>
      <c r="C13" s="29" t="s">
        <v>237</v>
      </c>
      <c r="D13" s="50"/>
      <c r="E13" s="51"/>
      <c r="F13" s="168"/>
      <c r="G13" s="52"/>
    </row>
    <row r="14" spans="1:7" ht="105.75" thickBot="1">
      <c r="A14" s="27">
        <v>1</v>
      </c>
      <c r="B14" s="5" t="s">
        <v>227</v>
      </c>
      <c r="C14" s="5" t="s">
        <v>268</v>
      </c>
      <c r="D14" s="11" t="s">
        <v>228</v>
      </c>
      <c r="E14" s="19">
        <v>1</v>
      </c>
      <c r="F14" s="169"/>
      <c r="G14" s="20">
        <f t="shared" si="0"/>
        <v>0</v>
      </c>
    </row>
    <row r="15" spans="1:7" ht="105.75" thickBot="1">
      <c r="A15" s="27">
        <v>2</v>
      </c>
      <c r="B15" s="5" t="s">
        <v>229</v>
      </c>
      <c r="C15" s="5" t="s">
        <v>269</v>
      </c>
      <c r="D15" s="11" t="s">
        <v>228</v>
      </c>
      <c r="E15" s="19">
        <v>1</v>
      </c>
      <c r="F15" s="169"/>
      <c r="G15" s="20">
        <f t="shared" si="0"/>
        <v>0</v>
      </c>
    </row>
    <row r="16" spans="1:7" ht="126.75" thickBot="1">
      <c r="A16" s="27">
        <v>3</v>
      </c>
      <c r="B16" s="5" t="s">
        <v>230</v>
      </c>
      <c r="C16" s="5" t="s">
        <v>231</v>
      </c>
      <c r="D16" s="11" t="s">
        <v>228</v>
      </c>
      <c r="E16" s="19">
        <f>1.5*4*0.4</f>
        <v>2.4000000000000004</v>
      </c>
      <c r="F16" s="169"/>
      <c r="G16" s="20">
        <f t="shared" si="0"/>
        <v>0</v>
      </c>
    </row>
    <row r="17" spans="1:7" ht="126.75" thickBot="1">
      <c r="A17" s="27">
        <v>4</v>
      </c>
      <c r="B17" s="5" t="s">
        <v>253</v>
      </c>
      <c r="C17" s="5" t="s">
        <v>252</v>
      </c>
      <c r="D17" s="11" t="s">
        <v>232</v>
      </c>
      <c r="E17" s="19">
        <v>5</v>
      </c>
      <c r="F17" s="169"/>
      <c r="G17" s="20">
        <f t="shared" si="0"/>
        <v>0</v>
      </c>
    </row>
    <row r="18" spans="1:7" ht="210.75" thickBot="1">
      <c r="A18" s="27">
        <v>5</v>
      </c>
      <c r="B18" s="5" t="s">
        <v>271</v>
      </c>
      <c r="C18" s="5" t="s">
        <v>270</v>
      </c>
      <c r="D18" s="11" t="s">
        <v>233</v>
      </c>
      <c r="E18" s="19">
        <v>1</v>
      </c>
      <c r="F18" s="169"/>
      <c r="G18" s="20">
        <f t="shared" si="0"/>
        <v>0</v>
      </c>
    </row>
    <row r="19" spans="1:7" ht="231.75" thickBot="1">
      <c r="A19" s="27">
        <v>6</v>
      </c>
      <c r="B19" s="5" t="s">
        <v>251</v>
      </c>
      <c r="C19" s="5" t="s">
        <v>250</v>
      </c>
      <c r="D19" s="11" t="s">
        <v>234</v>
      </c>
      <c r="E19" s="19">
        <v>30</v>
      </c>
      <c r="F19" s="169"/>
      <c r="G19" s="20">
        <f t="shared" si="0"/>
        <v>0</v>
      </c>
    </row>
    <row r="20" spans="1:7" ht="54.75" customHeight="1" thickBot="1">
      <c r="A20" s="270" t="s">
        <v>376</v>
      </c>
      <c r="B20" s="271"/>
      <c r="C20" s="271"/>
      <c r="D20" s="164">
        <f>SUM(G14:G19)</f>
        <v>0</v>
      </c>
      <c r="E20" s="165"/>
      <c r="F20" s="170"/>
      <c r="G20" s="166"/>
    </row>
    <row r="21" spans="1:7" ht="47.25" customHeight="1" thickBot="1">
      <c r="A21" s="27"/>
      <c r="B21" s="28" t="s">
        <v>247</v>
      </c>
      <c r="C21" s="29" t="s">
        <v>246</v>
      </c>
      <c r="D21" s="50"/>
      <c r="E21" s="51"/>
      <c r="F21" s="168"/>
      <c r="G21" s="52"/>
    </row>
    <row r="22" spans="1:7" ht="189.75" thickBot="1">
      <c r="A22" s="27">
        <v>1</v>
      </c>
      <c r="B22" s="5" t="s">
        <v>274</v>
      </c>
      <c r="C22" s="5" t="s">
        <v>275</v>
      </c>
      <c r="D22" s="11" t="s">
        <v>216</v>
      </c>
      <c r="E22" s="19">
        <v>1</v>
      </c>
      <c r="F22" s="169"/>
      <c r="G22" s="20">
        <f t="shared" si="0"/>
        <v>0</v>
      </c>
    </row>
    <row r="23" spans="1:7" ht="105.75" thickBot="1">
      <c r="A23" s="27">
        <v>2</v>
      </c>
      <c r="B23" s="5" t="s">
        <v>220</v>
      </c>
      <c r="C23" s="5" t="s">
        <v>209</v>
      </c>
      <c r="D23" s="11" t="s">
        <v>217</v>
      </c>
      <c r="E23" s="19">
        <v>10</v>
      </c>
      <c r="F23" s="169"/>
      <c r="G23" s="20">
        <f t="shared" si="0"/>
        <v>0</v>
      </c>
    </row>
    <row r="24" spans="1:7" ht="24" thickBot="1">
      <c r="A24" s="27">
        <v>3</v>
      </c>
      <c r="B24" s="5" t="s">
        <v>221</v>
      </c>
      <c r="C24" s="5" t="s">
        <v>210</v>
      </c>
      <c r="D24" s="11" t="s">
        <v>216</v>
      </c>
      <c r="E24" s="19">
        <v>1</v>
      </c>
      <c r="F24" s="169"/>
      <c r="G24" s="20">
        <f t="shared" si="0"/>
        <v>0</v>
      </c>
    </row>
    <row r="25" spans="1:7" ht="47.25" thickBot="1">
      <c r="A25" s="27">
        <v>4</v>
      </c>
      <c r="B25" s="5" t="s">
        <v>222</v>
      </c>
      <c r="C25" s="5" t="s">
        <v>211</v>
      </c>
      <c r="D25" s="11" t="s">
        <v>217</v>
      </c>
      <c r="E25" s="19">
        <v>30</v>
      </c>
      <c r="F25" s="169"/>
      <c r="G25" s="20">
        <f t="shared" si="0"/>
        <v>0</v>
      </c>
    </row>
    <row r="26" spans="1:7" ht="63.75" thickBot="1">
      <c r="A26" s="27">
        <v>5</v>
      </c>
      <c r="B26" s="5" t="s">
        <v>223</v>
      </c>
      <c r="C26" s="5" t="s">
        <v>212</v>
      </c>
      <c r="D26" s="11" t="s">
        <v>216</v>
      </c>
      <c r="E26" s="19">
        <v>2</v>
      </c>
      <c r="F26" s="169"/>
      <c r="G26" s="20">
        <f t="shared" si="0"/>
        <v>0</v>
      </c>
    </row>
    <row r="27" spans="1:7" ht="189.75" thickBot="1">
      <c r="A27" s="27">
        <v>6</v>
      </c>
      <c r="B27" s="5" t="s">
        <v>442</v>
      </c>
      <c r="C27" s="5" t="s">
        <v>440</v>
      </c>
      <c r="D27" s="11" t="s">
        <v>441</v>
      </c>
      <c r="E27" s="19">
        <v>2500</v>
      </c>
      <c r="F27" s="169"/>
      <c r="G27" s="20">
        <f t="shared" si="0"/>
        <v>0</v>
      </c>
    </row>
    <row r="28" spans="1:7" ht="210.75" thickBot="1">
      <c r="A28" s="27">
        <v>7</v>
      </c>
      <c r="B28" s="5" t="s">
        <v>276</v>
      </c>
      <c r="C28" s="5" t="s">
        <v>277</v>
      </c>
      <c r="D28" s="11" t="s">
        <v>106</v>
      </c>
      <c r="E28" s="19">
        <v>1</v>
      </c>
      <c r="F28" s="169"/>
      <c r="G28" s="20">
        <f t="shared" si="0"/>
        <v>0</v>
      </c>
    </row>
    <row r="29" spans="1:7" ht="121.9" customHeight="1" thickBot="1">
      <c r="A29" s="27">
        <v>8</v>
      </c>
      <c r="B29" s="5" t="s">
        <v>224</v>
      </c>
      <c r="C29" s="5" t="s">
        <v>213</v>
      </c>
      <c r="D29" s="11" t="s">
        <v>217</v>
      </c>
      <c r="E29" s="19">
        <v>6</v>
      </c>
      <c r="F29" s="169"/>
      <c r="G29" s="20">
        <f t="shared" si="0"/>
        <v>0</v>
      </c>
    </row>
    <row r="30" spans="1:7" ht="210.75" thickBot="1">
      <c r="A30" s="27">
        <v>9</v>
      </c>
      <c r="B30" s="5" t="s">
        <v>225</v>
      </c>
      <c r="C30" s="5" t="s">
        <v>214</v>
      </c>
      <c r="D30" s="11" t="s">
        <v>216</v>
      </c>
      <c r="E30" s="19">
        <v>1</v>
      </c>
      <c r="F30" s="169"/>
      <c r="G30" s="20">
        <f t="shared" si="0"/>
        <v>0</v>
      </c>
    </row>
    <row r="31" spans="1:7" ht="189.75" thickBot="1">
      <c r="A31" s="27">
        <v>10</v>
      </c>
      <c r="B31" s="5" t="s">
        <v>226</v>
      </c>
      <c r="C31" s="5" t="s">
        <v>215</v>
      </c>
      <c r="D31" s="11" t="s">
        <v>218</v>
      </c>
      <c r="E31" s="19">
        <v>1</v>
      </c>
      <c r="F31" s="169"/>
      <c r="G31" s="20">
        <f t="shared" si="0"/>
        <v>0</v>
      </c>
    </row>
    <row r="32" spans="1:7" ht="409.5" customHeight="1" thickBot="1">
      <c r="A32" s="27">
        <v>11</v>
      </c>
      <c r="B32" s="5" t="s">
        <v>266</v>
      </c>
      <c r="C32" s="5" t="s">
        <v>267</v>
      </c>
      <c r="D32" s="11" t="s">
        <v>11</v>
      </c>
      <c r="E32" s="19">
        <v>21</v>
      </c>
      <c r="F32" s="169"/>
      <c r="G32" s="20">
        <f>F32*E32</f>
        <v>0</v>
      </c>
    </row>
    <row r="33" spans="1:7" ht="273.75" thickBot="1">
      <c r="A33" s="27">
        <v>12</v>
      </c>
      <c r="B33" s="5" t="s">
        <v>116</v>
      </c>
      <c r="C33" s="5" t="s">
        <v>117</v>
      </c>
      <c r="D33" s="11" t="s">
        <v>118</v>
      </c>
      <c r="E33" s="19">
        <v>1</v>
      </c>
      <c r="F33" s="169"/>
      <c r="G33" s="20">
        <f t="shared" si="0"/>
        <v>0</v>
      </c>
    </row>
    <row r="34" spans="1:7" ht="24" thickBot="1">
      <c r="A34" s="27">
        <v>13</v>
      </c>
      <c r="B34" s="5" t="s">
        <v>119</v>
      </c>
      <c r="C34" s="5" t="s">
        <v>120</v>
      </c>
      <c r="D34" s="11" t="s">
        <v>118</v>
      </c>
      <c r="E34" s="19">
        <v>3</v>
      </c>
      <c r="F34" s="169"/>
      <c r="G34" s="20">
        <f t="shared" si="0"/>
        <v>0</v>
      </c>
    </row>
    <row r="35" spans="1:7" ht="24" thickBot="1">
      <c r="A35" s="27">
        <v>14</v>
      </c>
      <c r="B35" s="5" t="s">
        <v>121</v>
      </c>
      <c r="C35" s="5" t="s">
        <v>122</v>
      </c>
      <c r="D35" s="11" t="s">
        <v>118</v>
      </c>
      <c r="E35" s="19">
        <v>3</v>
      </c>
      <c r="F35" s="169"/>
      <c r="G35" s="20">
        <f t="shared" si="0"/>
        <v>0</v>
      </c>
    </row>
    <row r="36" spans="1:7" ht="294.75" thickBot="1">
      <c r="A36" s="27">
        <v>15</v>
      </c>
      <c r="B36" s="5" t="s">
        <v>123</v>
      </c>
      <c r="C36" s="5" t="s">
        <v>273</v>
      </c>
      <c r="D36" s="11" t="s">
        <v>118</v>
      </c>
      <c r="E36" s="19">
        <v>1</v>
      </c>
      <c r="F36" s="169"/>
      <c r="G36" s="20">
        <f t="shared" si="0"/>
        <v>0</v>
      </c>
    </row>
    <row r="37" spans="1:7" ht="54.75" customHeight="1" thickBot="1">
      <c r="A37" s="270" t="s">
        <v>376</v>
      </c>
      <c r="B37" s="271"/>
      <c r="C37" s="271"/>
      <c r="D37" s="164">
        <f>SUM(G22:G36)</f>
        <v>0</v>
      </c>
      <c r="E37" s="165"/>
      <c r="F37" s="170"/>
      <c r="G37" s="166"/>
    </row>
    <row r="38" spans="1:7" ht="47.25" customHeight="1" thickBot="1">
      <c r="A38" s="27"/>
      <c r="B38" s="28" t="s">
        <v>244</v>
      </c>
      <c r="C38" s="29" t="s">
        <v>245</v>
      </c>
      <c r="D38" s="50"/>
      <c r="E38" s="51"/>
      <c r="F38" s="168"/>
      <c r="G38" s="52"/>
    </row>
    <row r="39" spans="1:7" ht="104.45" customHeight="1" thickBot="1">
      <c r="A39" s="27">
        <v>1</v>
      </c>
      <c r="B39" s="5" t="s">
        <v>189</v>
      </c>
      <c r="C39" s="35" t="s">
        <v>190</v>
      </c>
      <c r="D39" s="11" t="s">
        <v>28</v>
      </c>
      <c r="E39" s="19">
        <f>76*100</f>
        <v>7600</v>
      </c>
      <c r="F39" s="173"/>
      <c r="G39" s="20">
        <f t="shared" si="0"/>
        <v>0</v>
      </c>
    </row>
    <row r="40" spans="1:7" ht="105.75" thickBot="1">
      <c r="A40" s="27">
        <v>2</v>
      </c>
      <c r="B40" s="5" t="s">
        <v>191</v>
      </c>
      <c r="C40" s="35" t="s">
        <v>192</v>
      </c>
      <c r="D40" s="11" t="s">
        <v>28</v>
      </c>
      <c r="E40" s="19">
        <f>1*100</f>
        <v>100</v>
      </c>
      <c r="F40" s="173"/>
      <c r="G40" s="20">
        <f t="shared" si="0"/>
        <v>0</v>
      </c>
    </row>
    <row r="41" spans="1:7" ht="54.75" customHeight="1" thickBot="1">
      <c r="A41" s="270" t="s">
        <v>376</v>
      </c>
      <c r="B41" s="271"/>
      <c r="C41" s="271"/>
      <c r="D41" s="164">
        <f>SUM(G39:G40)</f>
        <v>0</v>
      </c>
      <c r="E41" s="165"/>
      <c r="F41" s="170"/>
      <c r="G41" s="166"/>
    </row>
    <row r="42" spans="1:7" ht="66" customHeight="1" thickBot="1">
      <c r="A42" s="30"/>
      <c r="B42" s="290" t="s">
        <v>0</v>
      </c>
      <c r="C42" s="291"/>
      <c r="D42" s="292">
        <f>D41+D37+D20+D12+D8</f>
        <v>0</v>
      </c>
      <c r="E42" s="293"/>
      <c r="F42" s="293"/>
      <c r="G42" s="294"/>
    </row>
    <row r="43" spans="1:7" ht="15.75" thickBot="1"/>
    <row r="44" spans="1:7" s="95" customFormat="1" ht="84.6" customHeight="1" thickBot="1">
      <c r="A44" s="100" t="s">
        <v>7</v>
      </c>
      <c r="B44" s="100" t="s">
        <v>316</v>
      </c>
      <c r="C44" s="100" t="s">
        <v>315</v>
      </c>
      <c r="D44" s="283" t="s">
        <v>314</v>
      </c>
      <c r="E44" s="284"/>
      <c r="F44" s="284"/>
      <c r="G44" s="285"/>
    </row>
    <row r="45" spans="1:7" ht="48" customHeight="1" thickBot="1">
      <c r="A45" s="71">
        <v>1</v>
      </c>
      <c r="B45" s="64" t="s">
        <v>309</v>
      </c>
      <c r="C45" s="61" t="s">
        <v>317</v>
      </c>
      <c r="D45" s="280">
        <v>1</v>
      </c>
      <c r="E45" s="281"/>
      <c r="F45" s="281"/>
      <c r="G45" s="282"/>
    </row>
    <row r="46" spans="1:7" ht="46.9" customHeight="1" thickBot="1">
      <c r="A46" s="286">
        <v>2</v>
      </c>
      <c r="B46" s="288" t="s">
        <v>310</v>
      </c>
      <c r="C46" s="61" t="s">
        <v>317</v>
      </c>
      <c r="D46" s="280">
        <v>15</v>
      </c>
      <c r="E46" s="281"/>
      <c r="F46" s="281"/>
      <c r="G46" s="282"/>
    </row>
    <row r="47" spans="1:7" ht="34.9" customHeight="1" thickBot="1">
      <c r="A47" s="287"/>
      <c r="B47" s="289"/>
      <c r="C47" s="61" t="s">
        <v>305</v>
      </c>
      <c r="D47" s="280">
        <v>60</v>
      </c>
      <c r="E47" s="281"/>
      <c r="F47" s="281"/>
      <c r="G47" s="282"/>
    </row>
    <row r="48" spans="1:7" ht="54.6" customHeight="1" thickBot="1">
      <c r="A48" s="71">
        <v>3</v>
      </c>
      <c r="B48" s="64" t="s">
        <v>311</v>
      </c>
      <c r="C48" s="61" t="s">
        <v>318</v>
      </c>
      <c r="D48" s="280">
        <v>1</v>
      </c>
      <c r="E48" s="281"/>
      <c r="F48" s="281"/>
      <c r="G48" s="282"/>
    </row>
    <row r="49" spans="1:7" ht="44.45" customHeight="1" thickBot="1">
      <c r="A49" s="286">
        <v>4</v>
      </c>
      <c r="B49" s="288" t="s">
        <v>312</v>
      </c>
      <c r="C49" s="61" t="s">
        <v>301</v>
      </c>
      <c r="D49" s="280">
        <v>58</v>
      </c>
      <c r="E49" s="281"/>
      <c r="F49" s="281"/>
      <c r="G49" s="282"/>
    </row>
    <row r="50" spans="1:7" ht="34.9" customHeight="1" thickBot="1">
      <c r="A50" s="287"/>
      <c r="B50" s="289"/>
      <c r="C50" s="61" t="s">
        <v>300</v>
      </c>
      <c r="D50" s="280">
        <v>42</v>
      </c>
      <c r="E50" s="281"/>
      <c r="F50" s="281"/>
      <c r="G50" s="282"/>
    </row>
    <row r="51" spans="1:7" ht="69.599999999999994" customHeight="1" thickBot="1">
      <c r="A51" s="71">
        <v>5</v>
      </c>
      <c r="B51" s="61" t="s">
        <v>313</v>
      </c>
      <c r="C51" s="61" t="s">
        <v>300</v>
      </c>
      <c r="D51" s="280">
        <v>1</v>
      </c>
      <c r="E51" s="281"/>
      <c r="F51" s="281"/>
      <c r="G51" s="282"/>
    </row>
  </sheetData>
  <sheetProtection formatCells="0" formatColumns="0" formatRows="0" insertColumns="0" insertRows="0" insertHyperlinks="0" deleteColumns="0" deleteRows="0" sort="0" autoFilter="0" pivotTables="0"/>
  <mergeCells count="21">
    <mergeCell ref="A49:A50"/>
    <mergeCell ref="B49:B50"/>
    <mergeCell ref="A1:G1"/>
    <mergeCell ref="A2:G2"/>
    <mergeCell ref="B42:C42"/>
    <mergeCell ref="A46:A47"/>
    <mergeCell ref="B46:B47"/>
    <mergeCell ref="A8:C8"/>
    <mergeCell ref="A20:C20"/>
    <mergeCell ref="A37:C37"/>
    <mergeCell ref="A12:C12"/>
    <mergeCell ref="A41:C41"/>
    <mergeCell ref="D42:G42"/>
    <mergeCell ref="D49:G49"/>
    <mergeCell ref="D50:G50"/>
    <mergeCell ref="D51:G51"/>
    <mergeCell ref="D44:G44"/>
    <mergeCell ref="D45:G45"/>
    <mergeCell ref="D46:G46"/>
    <mergeCell ref="D47:G47"/>
    <mergeCell ref="D48:G48"/>
  </mergeCells>
  <pageMargins left="0.7" right="0.7" top="0.75" bottom="0.75" header="0.3" footer="0.3"/>
  <pageSetup scale="23" orientation="portrait" verticalDpi="1200" r:id="rId1"/>
  <headerFooter>
    <oddFooter>&amp;C&amp;"-,Bold"&amp;14Page &amp;P</oddFooter>
  </headerFooter>
  <rowBreaks count="1" manualBreakCount="1">
    <brk id="26"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1"/>
  <sheetViews>
    <sheetView view="pageBreakPreview" zoomScale="25" zoomScaleNormal="60" zoomScaleSheetLayoutView="25" workbookViewId="0">
      <selection activeCell="F8" sqref="F4:F8"/>
    </sheetView>
  </sheetViews>
  <sheetFormatPr defaultRowHeight="15"/>
  <cols>
    <col min="1" max="1" width="22.7109375" customWidth="1"/>
    <col min="2" max="2" width="163.28515625" customWidth="1"/>
    <col min="3" max="3" width="137" customWidth="1"/>
    <col min="4" max="4" width="20.28515625" customWidth="1"/>
    <col min="5" max="5" width="22.42578125" customWidth="1"/>
    <col min="6" max="6" width="26.7109375" customWidth="1"/>
    <col min="7" max="7" width="33.28515625" customWidth="1"/>
  </cols>
  <sheetData>
    <row r="1" spans="1:7" ht="93.75" customHeight="1">
      <c r="A1" s="265"/>
      <c r="B1" s="265"/>
      <c r="C1" s="265"/>
      <c r="D1" s="265"/>
      <c r="E1" s="265"/>
      <c r="F1" s="265"/>
      <c r="G1" s="265"/>
    </row>
    <row r="2" spans="1:7" ht="103.5" customHeight="1" thickBot="1">
      <c r="A2" s="266" t="s">
        <v>181</v>
      </c>
      <c r="B2" s="267"/>
      <c r="C2" s="267"/>
      <c r="D2" s="267"/>
      <c r="E2" s="267"/>
      <c r="F2" s="267"/>
      <c r="G2" s="267"/>
    </row>
    <row r="3" spans="1:7" s="95" customFormat="1" ht="77.45" customHeight="1" thickBot="1">
      <c r="A3" s="128" t="s">
        <v>7</v>
      </c>
      <c r="B3" s="128" t="s">
        <v>5</v>
      </c>
      <c r="C3" s="128" t="s">
        <v>6</v>
      </c>
      <c r="D3" s="129" t="s">
        <v>1</v>
      </c>
      <c r="E3" s="129" t="s">
        <v>4</v>
      </c>
      <c r="F3" s="129" t="s">
        <v>2</v>
      </c>
      <c r="G3" s="129" t="s">
        <v>3</v>
      </c>
    </row>
    <row r="4" spans="1:7" ht="220.15" customHeight="1" thickBot="1">
      <c r="A4" s="26"/>
      <c r="B4" s="132" t="s">
        <v>419</v>
      </c>
      <c r="C4" s="131" t="s">
        <v>418</v>
      </c>
      <c r="D4" s="122"/>
      <c r="E4" s="122"/>
      <c r="F4" s="174"/>
      <c r="G4" s="122"/>
    </row>
    <row r="5" spans="1:7" ht="241.9" customHeight="1" thickBot="1">
      <c r="A5" s="27">
        <v>1</v>
      </c>
      <c r="B5" s="133" t="s">
        <v>160</v>
      </c>
      <c r="C5" s="130" t="s">
        <v>153</v>
      </c>
      <c r="D5" s="123"/>
      <c r="E5" s="124"/>
      <c r="F5" s="175"/>
      <c r="G5" s="125"/>
    </row>
    <row r="6" spans="1:7" ht="67.900000000000006" customHeight="1" thickBot="1">
      <c r="A6" s="27">
        <v>1.1000000000000001</v>
      </c>
      <c r="B6" s="70" t="s">
        <v>157</v>
      </c>
      <c r="C6" s="70" t="s">
        <v>154</v>
      </c>
      <c r="D6" s="123" t="s">
        <v>44</v>
      </c>
      <c r="E6" s="126">
        <v>200</v>
      </c>
      <c r="F6" s="176"/>
      <c r="G6" s="125">
        <f t="shared" ref="G6:G7" si="0">E6*F6</f>
        <v>0</v>
      </c>
    </row>
    <row r="7" spans="1:7" ht="65.45" customHeight="1" thickBot="1">
      <c r="A7" s="27">
        <v>1.2</v>
      </c>
      <c r="B7" s="70" t="s">
        <v>156</v>
      </c>
      <c r="C7" s="70" t="s">
        <v>155</v>
      </c>
      <c r="D7" s="127" t="s">
        <v>44</v>
      </c>
      <c r="E7" s="126">
        <v>67</v>
      </c>
      <c r="F7" s="176"/>
      <c r="G7" s="125">
        <f t="shared" si="0"/>
        <v>0</v>
      </c>
    </row>
    <row r="8" spans="1:7" ht="274.14999999999998" customHeight="1" thickBot="1">
      <c r="A8" s="27">
        <v>2</v>
      </c>
      <c r="B8" s="66" t="s">
        <v>159</v>
      </c>
      <c r="C8" s="111" t="s">
        <v>158</v>
      </c>
      <c r="D8" s="127" t="s">
        <v>28</v>
      </c>
      <c r="E8" s="125">
        <v>6</v>
      </c>
      <c r="F8" s="175"/>
      <c r="G8" s="125">
        <f>E8*F8</f>
        <v>0</v>
      </c>
    </row>
    <row r="9" spans="1:7" ht="66" customHeight="1" thickBot="1">
      <c r="A9" s="30"/>
      <c r="B9" s="290" t="s">
        <v>0</v>
      </c>
      <c r="C9" s="291"/>
      <c r="D9" s="292">
        <f>SUM(G6:G8)</f>
        <v>0</v>
      </c>
      <c r="E9" s="293"/>
      <c r="F9" s="293"/>
      <c r="G9" s="294"/>
    </row>
    <row r="10" spans="1:7" ht="15.75" thickBot="1"/>
    <row r="11" spans="1:7" s="69" customFormat="1" ht="151.9" customHeight="1" thickBot="1">
      <c r="A11" s="121" t="s">
        <v>292</v>
      </c>
      <c r="B11" s="65" t="s">
        <v>293</v>
      </c>
      <c r="C11" s="65" t="s">
        <v>298</v>
      </c>
      <c r="D11" s="295" t="s">
        <v>385</v>
      </c>
      <c r="E11" s="296"/>
      <c r="F11" s="295">
        <v>1</v>
      </c>
      <c r="G11" s="296"/>
    </row>
  </sheetData>
  <sheetProtection algorithmName="SHA-512" hashValue="npeJe3YC4rctFKEgtkNbdxMtSBYWt0ZsVPN90N60ZHJ0BrW4bA6xMDH3vA7PKOgDChxLKBQaw8BLERJ8L/vmeA==" saltValue="PDaSkMQeNvjlLzd7/2th4w==" spinCount="100000" sheet="1" formatCells="0" formatColumns="0" formatRows="0" insertColumns="0" insertRows="0" insertHyperlinks="0" deleteColumns="0" deleteRows="0" sort="0" autoFilter="0" pivotTables="0"/>
  <mergeCells count="6">
    <mergeCell ref="A1:G1"/>
    <mergeCell ref="A2:G2"/>
    <mergeCell ref="B9:C9"/>
    <mergeCell ref="D11:E11"/>
    <mergeCell ref="D9:G9"/>
    <mergeCell ref="F11:G11"/>
  </mergeCells>
  <pageMargins left="0.7" right="0.7" top="0.75" bottom="0.75" header="0.3" footer="0.3"/>
  <pageSetup scale="29"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view="pageBreakPreview" topLeftCell="A14" zoomScale="55" zoomScaleNormal="60" zoomScaleSheetLayoutView="55" workbookViewId="0">
      <selection activeCell="F16" sqref="F4:F16"/>
    </sheetView>
  </sheetViews>
  <sheetFormatPr defaultRowHeight="15"/>
  <cols>
    <col min="1" max="1" width="22.7109375" customWidth="1"/>
    <col min="2" max="2" width="123.140625" customWidth="1"/>
    <col min="3" max="3" width="137.7109375" customWidth="1"/>
    <col min="4" max="4" width="10.28515625" customWidth="1"/>
    <col min="5" max="5" width="12" customWidth="1"/>
    <col min="6" max="6" width="15.85546875" customWidth="1"/>
    <col min="7" max="7" width="20.28515625" customWidth="1"/>
  </cols>
  <sheetData>
    <row r="1" spans="1:7" ht="93.75" customHeight="1">
      <c r="A1" s="265"/>
      <c r="B1" s="265"/>
      <c r="C1" s="265"/>
      <c r="D1" s="265"/>
      <c r="E1" s="265"/>
      <c r="F1" s="265"/>
      <c r="G1" s="265"/>
    </row>
    <row r="2" spans="1:7" ht="103.5" customHeight="1" thickBot="1">
      <c r="A2" s="266" t="s">
        <v>282</v>
      </c>
      <c r="B2" s="267"/>
      <c r="C2" s="267"/>
      <c r="D2" s="267"/>
      <c r="E2" s="267"/>
      <c r="F2" s="267"/>
      <c r="G2" s="267"/>
    </row>
    <row r="3" spans="1:7" ht="48" customHeight="1" thickBot="1">
      <c r="A3" s="23" t="s">
        <v>7</v>
      </c>
      <c r="B3" s="24" t="s">
        <v>5</v>
      </c>
      <c r="C3" s="24" t="s">
        <v>6</v>
      </c>
      <c r="D3" s="25" t="s">
        <v>1</v>
      </c>
      <c r="E3" s="25" t="s">
        <v>4</v>
      </c>
      <c r="F3" s="25" t="s">
        <v>2</v>
      </c>
      <c r="G3" s="25" t="s">
        <v>3</v>
      </c>
    </row>
    <row r="4" spans="1:7" ht="136.5" customHeight="1" thickBot="1">
      <c r="A4" s="26"/>
      <c r="B4" s="3" t="s">
        <v>124</v>
      </c>
      <c r="C4" s="10" t="s">
        <v>36</v>
      </c>
      <c r="D4" s="2"/>
      <c r="E4" s="2"/>
      <c r="F4" s="167"/>
      <c r="G4" s="2"/>
    </row>
    <row r="5" spans="1:7" ht="297" thickBot="1">
      <c r="A5" s="27">
        <v>1</v>
      </c>
      <c r="B5" s="1" t="s">
        <v>25</v>
      </c>
      <c r="C5" s="67" t="s">
        <v>388</v>
      </c>
      <c r="D5" s="11" t="s">
        <v>9</v>
      </c>
      <c r="E5" s="15">
        <v>54</v>
      </c>
      <c r="F5" s="169"/>
      <c r="G5" s="16">
        <f>E5*F5</f>
        <v>0</v>
      </c>
    </row>
    <row r="6" spans="1:7" ht="171" thickBot="1">
      <c r="A6" s="27">
        <v>2</v>
      </c>
      <c r="B6" s="5" t="s">
        <v>24</v>
      </c>
      <c r="C6" s="58" t="s">
        <v>389</v>
      </c>
      <c r="D6" s="11" t="s">
        <v>9</v>
      </c>
      <c r="E6" s="17">
        <v>2</v>
      </c>
      <c r="F6" s="169"/>
      <c r="G6" s="16">
        <f t="shared" ref="G6:G16" si="0">E6*F6</f>
        <v>0</v>
      </c>
    </row>
    <row r="7" spans="1:7" ht="213" thickBot="1">
      <c r="A7" s="27">
        <v>3</v>
      </c>
      <c r="B7" s="5" t="s">
        <v>23</v>
      </c>
      <c r="C7" s="68" t="s">
        <v>390</v>
      </c>
      <c r="D7" s="12" t="s">
        <v>13</v>
      </c>
      <c r="E7" s="17">
        <v>32</v>
      </c>
      <c r="F7" s="169"/>
      <c r="G7" s="16">
        <f t="shared" si="0"/>
        <v>0</v>
      </c>
    </row>
    <row r="8" spans="1:7" ht="171" thickBot="1">
      <c r="A8" s="27">
        <v>4</v>
      </c>
      <c r="B8" s="5" t="s">
        <v>22</v>
      </c>
      <c r="C8" s="58" t="s">
        <v>391</v>
      </c>
      <c r="D8" s="11" t="s">
        <v>9</v>
      </c>
      <c r="E8" s="19">
        <v>4</v>
      </c>
      <c r="F8" s="169"/>
      <c r="G8" s="16">
        <f t="shared" si="0"/>
        <v>0</v>
      </c>
    </row>
    <row r="9" spans="1:7" ht="129" thickBot="1">
      <c r="A9" s="27">
        <v>5</v>
      </c>
      <c r="B9" s="5" t="s">
        <v>21</v>
      </c>
      <c r="C9" s="58" t="s">
        <v>392</v>
      </c>
      <c r="D9" s="12" t="s">
        <v>13</v>
      </c>
      <c r="E9" s="19">
        <v>12.8</v>
      </c>
      <c r="F9" s="169"/>
      <c r="G9" s="16">
        <f t="shared" si="0"/>
        <v>0</v>
      </c>
    </row>
    <row r="10" spans="1:7" ht="409.6" thickBot="1">
      <c r="A10" s="27">
        <v>6</v>
      </c>
      <c r="B10" s="14" t="s">
        <v>26</v>
      </c>
      <c r="C10" s="8" t="s">
        <v>393</v>
      </c>
      <c r="D10" s="13" t="s">
        <v>10</v>
      </c>
      <c r="E10" s="20">
        <v>20</v>
      </c>
      <c r="F10" s="169"/>
      <c r="G10" s="16">
        <f t="shared" si="0"/>
        <v>0</v>
      </c>
    </row>
    <row r="11" spans="1:7" ht="150" thickBot="1">
      <c r="A11" s="27">
        <v>7</v>
      </c>
      <c r="B11" s="7" t="s">
        <v>20</v>
      </c>
      <c r="C11" s="31" t="s">
        <v>394</v>
      </c>
      <c r="D11" s="12" t="s">
        <v>13</v>
      </c>
      <c r="E11" s="17">
        <v>240</v>
      </c>
      <c r="F11" s="169"/>
      <c r="G11" s="16">
        <f t="shared" si="0"/>
        <v>0</v>
      </c>
    </row>
    <row r="12" spans="1:7" ht="213" thickBot="1">
      <c r="A12" s="27">
        <v>8</v>
      </c>
      <c r="B12" s="7" t="s">
        <v>19</v>
      </c>
      <c r="C12" s="31" t="s">
        <v>395</v>
      </c>
      <c r="D12" s="12" t="s">
        <v>10</v>
      </c>
      <c r="E12" s="17">
        <v>20</v>
      </c>
      <c r="F12" s="169"/>
      <c r="G12" s="16">
        <f t="shared" si="0"/>
        <v>0</v>
      </c>
    </row>
    <row r="13" spans="1:7" ht="408" customHeight="1" thickBot="1">
      <c r="A13" s="27">
        <v>9</v>
      </c>
      <c r="B13" s="7" t="s">
        <v>18</v>
      </c>
      <c r="C13" s="9" t="s">
        <v>14</v>
      </c>
      <c r="D13" s="12" t="s">
        <v>10</v>
      </c>
      <c r="E13" s="17">
        <v>20</v>
      </c>
      <c r="F13" s="169"/>
      <c r="G13" s="16">
        <f t="shared" si="0"/>
        <v>0</v>
      </c>
    </row>
    <row r="14" spans="1:7" ht="171" thickBot="1">
      <c r="A14" s="27">
        <v>10</v>
      </c>
      <c r="B14" s="7" t="s">
        <v>17</v>
      </c>
      <c r="C14" s="31" t="s">
        <v>396</v>
      </c>
      <c r="D14" s="12" t="s">
        <v>11</v>
      </c>
      <c r="E14" s="17">
        <v>70</v>
      </c>
      <c r="F14" s="169"/>
      <c r="G14" s="16">
        <f t="shared" si="0"/>
        <v>0</v>
      </c>
    </row>
    <row r="15" spans="1:7" ht="108" thickBot="1">
      <c r="A15" s="27">
        <v>11</v>
      </c>
      <c r="B15" s="6" t="s">
        <v>16</v>
      </c>
      <c r="C15" s="31" t="s">
        <v>397</v>
      </c>
      <c r="D15" s="12" t="s">
        <v>10</v>
      </c>
      <c r="E15" s="17">
        <v>20</v>
      </c>
      <c r="F15" s="169"/>
      <c r="G15" s="16">
        <f t="shared" si="0"/>
        <v>0</v>
      </c>
    </row>
    <row r="16" spans="1:7" ht="129" thickBot="1">
      <c r="A16" s="27">
        <v>12</v>
      </c>
      <c r="B16" s="6" t="s">
        <v>15</v>
      </c>
      <c r="C16" s="31" t="s">
        <v>398</v>
      </c>
      <c r="D16" s="12" t="s">
        <v>12</v>
      </c>
      <c r="E16" s="17">
        <v>20</v>
      </c>
      <c r="F16" s="177"/>
      <c r="G16" s="16">
        <f t="shared" si="0"/>
        <v>0</v>
      </c>
    </row>
    <row r="17" spans="1:7" ht="66" customHeight="1" thickBot="1">
      <c r="A17" s="30"/>
      <c r="B17" s="301" t="s">
        <v>0</v>
      </c>
      <c r="C17" s="302"/>
      <c r="D17" s="303">
        <f>SUM(G5:G16)</f>
        <v>0</v>
      </c>
      <c r="E17" s="304"/>
      <c r="F17" s="304"/>
      <c r="G17" s="305"/>
    </row>
    <row r="18" spans="1:7" ht="15.75" thickBot="1"/>
    <row r="19" spans="1:7" s="72" customFormat="1" ht="82.9" customHeight="1" thickBot="1">
      <c r="A19" s="76" t="s">
        <v>7</v>
      </c>
      <c r="B19" s="76" t="s">
        <v>316</v>
      </c>
      <c r="C19" s="76" t="s">
        <v>315</v>
      </c>
      <c r="D19" s="280" t="s">
        <v>314</v>
      </c>
      <c r="E19" s="281"/>
      <c r="F19" s="281"/>
      <c r="G19" s="282"/>
    </row>
    <row r="20" spans="1:7" ht="29.25" thickBot="1">
      <c r="A20" s="140">
        <v>1</v>
      </c>
      <c r="B20" s="298" t="s">
        <v>387</v>
      </c>
      <c r="C20" s="61" t="s">
        <v>323</v>
      </c>
      <c r="D20" s="295">
        <v>4</v>
      </c>
      <c r="E20" s="297"/>
      <c r="F20" s="297"/>
      <c r="G20" s="296"/>
    </row>
    <row r="21" spans="1:7" ht="29.25" thickBot="1">
      <c r="A21" s="141">
        <v>2</v>
      </c>
      <c r="B21" s="299"/>
      <c r="C21" s="61" t="s">
        <v>319</v>
      </c>
      <c r="D21" s="295">
        <v>3</v>
      </c>
      <c r="E21" s="297"/>
      <c r="F21" s="297"/>
      <c r="G21" s="296"/>
    </row>
    <row r="22" spans="1:7" ht="29.25" thickBot="1">
      <c r="A22" s="142">
        <v>3</v>
      </c>
      <c r="B22" s="299"/>
      <c r="C22" s="61" t="s">
        <v>320</v>
      </c>
      <c r="D22" s="295">
        <v>4</v>
      </c>
      <c r="E22" s="297"/>
      <c r="F22" s="297"/>
      <c r="G22" s="296"/>
    </row>
    <row r="23" spans="1:7" ht="29.25" thickBot="1">
      <c r="A23" s="143">
        <v>4</v>
      </c>
      <c r="B23" s="299"/>
      <c r="C23" s="61" t="s">
        <v>321</v>
      </c>
      <c r="D23" s="295">
        <v>5</v>
      </c>
      <c r="E23" s="297"/>
      <c r="F23" s="297"/>
      <c r="G23" s="296"/>
    </row>
    <row r="24" spans="1:7" ht="29.25" thickBot="1">
      <c r="A24" s="144">
        <v>5</v>
      </c>
      <c r="B24" s="300"/>
      <c r="C24" s="61" t="s">
        <v>322</v>
      </c>
      <c r="D24" s="295">
        <v>4</v>
      </c>
      <c r="E24" s="297"/>
      <c r="F24" s="297"/>
      <c r="G24" s="296"/>
    </row>
  </sheetData>
  <sheetProtection algorithmName="SHA-512" hashValue="4BiHCs744Jk+931vlMi5uVz+ki9AyBCfnIebZBGD8wPZzdQasJi9PnzfVO8qxM/HWmaPmtDwZAo9MzyLxEx9zQ==" saltValue="Je1V+6On63TBPZvujkN8pA==" spinCount="100000" sheet="1" formatCells="0" formatColumns="0" formatRows="0" insertColumns="0" insertRows="0" insertHyperlinks="0" deleteColumns="0" deleteRows="0" sort="0" autoFilter="0" pivotTables="0"/>
  <mergeCells count="11">
    <mergeCell ref="D24:G24"/>
    <mergeCell ref="B20:B24"/>
    <mergeCell ref="B17:C17"/>
    <mergeCell ref="A1:G1"/>
    <mergeCell ref="A2:G2"/>
    <mergeCell ref="D17:G17"/>
    <mergeCell ref="D19:G19"/>
    <mergeCell ref="D20:G20"/>
    <mergeCell ref="D21:G21"/>
    <mergeCell ref="D22:G22"/>
    <mergeCell ref="D23:G23"/>
  </mergeCells>
  <phoneticPr fontId="12" type="noConversion"/>
  <pageMargins left="0.7" right="0.7" top="0.75" bottom="0.75" header="0.3" footer="0.3"/>
  <pageSetup scale="26" orientation="portrait" verticalDpi="1200" r:id="rId1"/>
  <headerFooter>
    <oddFooter>Page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showGridLines="0" view="pageBreakPreview" topLeftCell="A6" zoomScale="55" zoomScaleNormal="60" zoomScaleSheetLayoutView="55" workbookViewId="0">
      <selection activeCell="F9" sqref="F4:F9"/>
    </sheetView>
  </sheetViews>
  <sheetFormatPr defaultRowHeight="15"/>
  <cols>
    <col min="1" max="1" width="22.7109375" customWidth="1"/>
    <col min="2" max="2" width="99.7109375" customWidth="1"/>
    <col min="3" max="3" width="100.5703125" customWidth="1"/>
    <col min="4" max="4" width="10.28515625" customWidth="1"/>
    <col min="5" max="5" width="12" customWidth="1"/>
    <col min="6" max="6" width="15.85546875" customWidth="1"/>
    <col min="7" max="7" width="20.28515625" customWidth="1"/>
  </cols>
  <sheetData>
    <row r="1" spans="1:7" ht="93.75" customHeight="1">
      <c r="A1" s="265"/>
      <c r="B1" s="265"/>
      <c r="C1" s="265"/>
      <c r="D1" s="265"/>
      <c r="E1" s="265"/>
      <c r="F1" s="265"/>
      <c r="G1" s="265"/>
    </row>
    <row r="2" spans="1:7" ht="103.5" customHeight="1" thickBot="1">
      <c r="A2" s="266" t="s">
        <v>281</v>
      </c>
      <c r="B2" s="267"/>
      <c r="C2" s="267"/>
      <c r="D2" s="267"/>
      <c r="E2" s="267"/>
      <c r="F2" s="267"/>
      <c r="G2" s="267"/>
    </row>
    <row r="3" spans="1:7" ht="48" customHeight="1" thickBot="1">
      <c r="A3" s="23" t="s">
        <v>7</v>
      </c>
      <c r="B3" s="24" t="s">
        <v>5</v>
      </c>
      <c r="C3" s="24" t="s">
        <v>6</v>
      </c>
      <c r="D3" s="25" t="s">
        <v>1</v>
      </c>
      <c r="E3" s="25" t="s">
        <v>4</v>
      </c>
      <c r="F3" s="25" t="s">
        <v>2</v>
      </c>
      <c r="G3" s="25" t="s">
        <v>3</v>
      </c>
    </row>
    <row r="4" spans="1:7" ht="193.9" customHeight="1" thickBot="1">
      <c r="A4" s="26"/>
      <c r="B4" s="3" t="s">
        <v>124</v>
      </c>
      <c r="C4" s="82" t="s">
        <v>416</v>
      </c>
      <c r="D4" s="2"/>
      <c r="E4" s="2"/>
      <c r="F4" s="167"/>
      <c r="G4" s="2"/>
    </row>
    <row r="5" spans="1:7" ht="396" customHeight="1" thickBot="1">
      <c r="A5" s="27">
        <v>1</v>
      </c>
      <c r="B5" s="3" t="s">
        <v>35</v>
      </c>
      <c r="C5" s="21" t="s">
        <v>38</v>
      </c>
      <c r="D5" s="11" t="s">
        <v>12</v>
      </c>
      <c r="E5" s="15">
        <v>24</v>
      </c>
      <c r="F5" s="172"/>
      <c r="G5" s="16">
        <f>E5*F5</f>
        <v>0</v>
      </c>
    </row>
    <row r="6" spans="1:7" ht="108" customHeight="1" thickBot="1">
      <c r="A6" s="27">
        <v>2</v>
      </c>
      <c r="B6" s="5" t="s">
        <v>279</v>
      </c>
      <c r="C6" s="5" t="s">
        <v>278</v>
      </c>
      <c r="D6" s="11" t="s">
        <v>12</v>
      </c>
      <c r="E6" s="19">
        <v>24</v>
      </c>
      <c r="F6" s="172"/>
      <c r="G6" s="16">
        <f t="shared" ref="G6:G9" si="0">E6*F6</f>
        <v>0</v>
      </c>
    </row>
    <row r="7" spans="1:7" ht="124.9" customHeight="1" thickBot="1">
      <c r="A7" s="27">
        <v>3</v>
      </c>
      <c r="B7" s="5" t="s">
        <v>34</v>
      </c>
      <c r="C7" s="58" t="s">
        <v>33</v>
      </c>
      <c r="D7" s="12" t="s">
        <v>37</v>
      </c>
      <c r="E7" s="19">
        <v>1.0800000000000003</v>
      </c>
      <c r="F7" s="172"/>
      <c r="G7" s="16">
        <f t="shared" si="0"/>
        <v>0</v>
      </c>
    </row>
    <row r="8" spans="1:7" ht="158.44999999999999" customHeight="1" thickBot="1">
      <c r="A8" s="27">
        <v>4</v>
      </c>
      <c r="B8" s="5" t="s">
        <v>32</v>
      </c>
      <c r="C8" s="134" t="s">
        <v>31</v>
      </c>
      <c r="D8" s="13" t="s">
        <v>37</v>
      </c>
      <c r="E8" s="20">
        <v>0.66399999999999992</v>
      </c>
      <c r="F8" s="172"/>
      <c r="G8" s="16">
        <f t="shared" si="0"/>
        <v>0</v>
      </c>
    </row>
    <row r="9" spans="1:7" ht="136.15" customHeight="1" thickBot="1">
      <c r="A9" s="27">
        <v>5</v>
      </c>
      <c r="B9" s="7" t="s">
        <v>30</v>
      </c>
      <c r="C9" s="31" t="s">
        <v>29</v>
      </c>
      <c r="D9" s="12" t="s">
        <v>10</v>
      </c>
      <c r="E9" s="20">
        <v>24</v>
      </c>
      <c r="F9" s="169"/>
      <c r="G9" s="16">
        <f t="shared" si="0"/>
        <v>0</v>
      </c>
    </row>
    <row r="10" spans="1:7" ht="66" customHeight="1" thickBot="1">
      <c r="A10" s="30"/>
      <c r="B10" s="290" t="s">
        <v>0</v>
      </c>
      <c r="C10" s="291"/>
      <c r="D10" s="292">
        <f>SUM(G5:G9)</f>
        <v>0</v>
      </c>
      <c r="E10" s="293"/>
      <c r="F10" s="293"/>
      <c r="G10" s="294"/>
    </row>
    <row r="11" spans="1:7" ht="15.75" thickBot="1"/>
    <row r="12" spans="1:7" s="69" customFormat="1" ht="81.599999999999994" customHeight="1" thickBot="1">
      <c r="A12" s="65" t="s">
        <v>7</v>
      </c>
      <c r="B12" s="65" t="s">
        <v>316</v>
      </c>
      <c r="C12" s="65" t="s">
        <v>315</v>
      </c>
      <c r="D12" s="295" t="s">
        <v>314</v>
      </c>
      <c r="E12" s="297"/>
      <c r="F12" s="297"/>
      <c r="G12" s="296"/>
    </row>
    <row r="13" spans="1:7" ht="32.25" thickBot="1">
      <c r="A13" s="145">
        <v>1</v>
      </c>
      <c r="B13" s="306" t="s">
        <v>324</v>
      </c>
      <c r="C13" s="70" t="s">
        <v>323</v>
      </c>
      <c r="D13" s="280">
        <v>8</v>
      </c>
      <c r="E13" s="281"/>
      <c r="F13" s="281"/>
      <c r="G13" s="282"/>
    </row>
    <row r="14" spans="1:7" ht="32.25" thickBot="1">
      <c r="A14" s="146">
        <v>2</v>
      </c>
      <c r="B14" s="307"/>
      <c r="C14" s="70" t="s">
        <v>319</v>
      </c>
      <c r="D14" s="280">
        <v>2</v>
      </c>
      <c r="E14" s="281"/>
      <c r="F14" s="281"/>
      <c r="G14" s="282"/>
    </row>
    <row r="15" spans="1:7" ht="32.25" thickBot="1">
      <c r="A15" s="147">
        <v>3</v>
      </c>
      <c r="B15" s="307"/>
      <c r="C15" s="70" t="s">
        <v>325</v>
      </c>
      <c r="D15" s="280">
        <v>5</v>
      </c>
      <c r="E15" s="281"/>
      <c r="F15" s="281"/>
      <c r="G15" s="282"/>
    </row>
    <row r="16" spans="1:7" ht="32.25" thickBot="1">
      <c r="A16" s="148">
        <v>4</v>
      </c>
      <c r="B16" s="307"/>
      <c r="C16" s="70" t="s">
        <v>321</v>
      </c>
      <c r="D16" s="280">
        <v>5</v>
      </c>
      <c r="E16" s="281"/>
      <c r="F16" s="281"/>
      <c r="G16" s="282"/>
    </row>
    <row r="17" spans="1:7" ht="32.25" thickBot="1">
      <c r="A17" s="149">
        <v>5</v>
      </c>
      <c r="B17" s="308"/>
      <c r="C17" s="70" t="s">
        <v>322</v>
      </c>
      <c r="D17" s="280">
        <v>4</v>
      </c>
      <c r="E17" s="281"/>
      <c r="F17" s="281"/>
      <c r="G17" s="282"/>
    </row>
  </sheetData>
  <sheetProtection algorithmName="SHA-512" hashValue="nGuiYydyHW4CltPaL8Am1kJMYqUvUG4vZv2ht4N5sh+7OaIBGni7W5E2obZb844IBmxMHMPafWxMqNnKAlLeFQ==" saltValue="DGBcWnbKnWALmjqRgI/oCw==" spinCount="100000" sheet="1" formatCells="0" formatColumns="0" formatRows="0" insertColumns="0" insertRows="0" insertHyperlinks="0" deleteColumns="0" deleteRows="0" sort="0" autoFilter="0" pivotTables="0"/>
  <mergeCells count="11">
    <mergeCell ref="A1:G1"/>
    <mergeCell ref="A2:G2"/>
    <mergeCell ref="B10:C10"/>
    <mergeCell ref="B13:B17"/>
    <mergeCell ref="D10:G10"/>
    <mergeCell ref="D12:G12"/>
    <mergeCell ref="D13:G13"/>
    <mergeCell ref="D14:G14"/>
    <mergeCell ref="D15:G15"/>
    <mergeCell ref="D16:G16"/>
    <mergeCell ref="D17:G17"/>
  </mergeCells>
  <pageMargins left="0.7" right="0.7" top="0.75" bottom="0.75" header="0.3" footer="0.3"/>
  <pageSetup scale="35" orientation="portrait" verticalDpi="1200" r:id="rId1"/>
  <headerFooter>
    <oddFooter>Page &amp;P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
  <sheetViews>
    <sheetView view="pageBreakPreview" zoomScale="40" zoomScaleNormal="60" zoomScaleSheetLayoutView="40" workbookViewId="0">
      <selection activeCell="F9" sqref="F4:F9"/>
    </sheetView>
  </sheetViews>
  <sheetFormatPr defaultRowHeight="15"/>
  <cols>
    <col min="1" max="1" width="22.7109375" customWidth="1"/>
    <col min="2" max="2" width="134.5703125" customWidth="1"/>
    <col min="3" max="3" width="123.28515625" customWidth="1"/>
    <col min="4" max="4" width="10.28515625" customWidth="1"/>
    <col min="5" max="5" width="12" customWidth="1"/>
    <col min="6" max="6" width="15.85546875" customWidth="1"/>
    <col min="7" max="7" width="20.28515625" customWidth="1"/>
  </cols>
  <sheetData>
    <row r="1" spans="1:7" ht="93.75" customHeight="1">
      <c r="A1" s="265"/>
      <c r="B1" s="265"/>
      <c r="C1" s="265"/>
      <c r="D1" s="265"/>
      <c r="E1" s="265"/>
      <c r="F1" s="265"/>
      <c r="G1" s="265"/>
    </row>
    <row r="2" spans="1:7" ht="103.5" customHeight="1" thickBot="1">
      <c r="A2" s="266" t="s">
        <v>126</v>
      </c>
      <c r="B2" s="267"/>
      <c r="C2" s="267"/>
      <c r="D2" s="267"/>
      <c r="E2" s="267"/>
      <c r="F2" s="267"/>
      <c r="G2" s="267"/>
    </row>
    <row r="3" spans="1:7" ht="48" customHeight="1" thickBot="1">
      <c r="A3" s="23" t="s">
        <v>7</v>
      </c>
      <c r="B3" s="24" t="s">
        <v>5</v>
      </c>
      <c r="C3" s="24" t="s">
        <v>6</v>
      </c>
      <c r="D3" s="25" t="s">
        <v>1</v>
      </c>
      <c r="E3" s="25" t="s">
        <v>4</v>
      </c>
      <c r="F3" s="25" t="s">
        <v>2</v>
      </c>
      <c r="G3" s="25" t="s">
        <v>3</v>
      </c>
    </row>
    <row r="4" spans="1:7" ht="136.5" customHeight="1" thickBot="1">
      <c r="A4" s="26"/>
      <c r="B4" s="85" t="s">
        <v>417</v>
      </c>
      <c r="C4" s="10" t="s">
        <v>8</v>
      </c>
      <c r="D4" s="2"/>
      <c r="E4" s="2"/>
      <c r="F4" s="167"/>
      <c r="G4" s="2"/>
    </row>
    <row r="5" spans="1:7" ht="273.75" thickBot="1">
      <c r="A5" s="27">
        <v>1</v>
      </c>
      <c r="B5" s="3" t="s">
        <v>116</v>
      </c>
      <c r="C5" s="21" t="s">
        <v>420</v>
      </c>
      <c r="D5" s="11" t="s">
        <v>118</v>
      </c>
      <c r="E5" s="15">
        <v>1</v>
      </c>
      <c r="F5" s="172"/>
      <c r="G5" s="20">
        <f>F5*E5</f>
        <v>0</v>
      </c>
    </row>
    <row r="6" spans="1:7" ht="47.25" thickBot="1">
      <c r="A6" s="27">
        <v>2</v>
      </c>
      <c r="B6" s="5" t="s">
        <v>119</v>
      </c>
      <c r="C6" s="58" t="s">
        <v>120</v>
      </c>
      <c r="D6" s="11" t="s">
        <v>118</v>
      </c>
      <c r="E6" s="19">
        <v>3</v>
      </c>
      <c r="F6" s="169"/>
      <c r="G6" s="20">
        <f t="shared" ref="G6:G7" si="0">E6*F6</f>
        <v>0</v>
      </c>
    </row>
    <row r="7" spans="1:7" ht="47.25" thickBot="1">
      <c r="A7" s="27">
        <v>3</v>
      </c>
      <c r="B7" s="5" t="s">
        <v>121</v>
      </c>
      <c r="C7" s="58" t="s">
        <v>122</v>
      </c>
      <c r="D7" s="12" t="s">
        <v>118</v>
      </c>
      <c r="E7" s="19">
        <v>3</v>
      </c>
      <c r="F7" s="169"/>
      <c r="G7" s="20">
        <f t="shared" si="0"/>
        <v>0</v>
      </c>
    </row>
    <row r="8" spans="1:7" ht="294.75" thickBot="1">
      <c r="A8" s="27">
        <v>4</v>
      </c>
      <c r="B8" s="5" t="s">
        <v>123</v>
      </c>
      <c r="C8" s="22" t="s">
        <v>273</v>
      </c>
      <c r="D8" s="13" t="s">
        <v>118</v>
      </c>
      <c r="E8" s="20">
        <v>1</v>
      </c>
      <c r="F8" s="169"/>
      <c r="G8" s="20">
        <f>E8*F8</f>
        <v>0</v>
      </c>
    </row>
    <row r="9" spans="1:7" ht="267.75" customHeight="1" thickBot="1">
      <c r="A9" s="27">
        <v>5</v>
      </c>
      <c r="B9" s="5" t="s">
        <v>116</v>
      </c>
      <c r="C9" s="135" t="s">
        <v>421</v>
      </c>
      <c r="D9" s="13" t="s">
        <v>118</v>
      </c>
      <c r="E9" s="20">
        <v>1</v>
      </c>
      <c r="F9" s="169"/>
      <c r="G9" s="20">
        <f>E9*F9</f>
        <v>0</v>
      </c>
    </row>
    <row r="10" spans="1:7" ht="66" customHeight="1" thickBot="1">
      <c r="A10" s="30"/>
      <c r="B10" s="290" t="s">
        <v>0</v>
      </c>
      <c r="C10" s="291"/>
      <c r="D10" s="292">
        <f>SUM(G5:G9)</f>
        <v>0</v>
      </c>
      <c r="E10" s="293"/>
      <c r="F10" s="293"/>
      <c r="G10" s="294"/>
    </row>
    <row r="11" spans="1:7" ht="15.75" thickBot="1"/>
    <row r="12" spans="1:7" s="72" customFormat="1" ht="78.599999999999994" customHeight="1" thickBot="1">
      <c r="A12" s="76" t="s">
        <v>7</v>
      </c>
      <c r="B12" s="76" t="s">
        <v>316</v>
      </c>
      <c r="C12" s="76" t="s">
        <v>315</v>
      </c>
      <c r="D12" s="280" t="s">
        <v>314</v>
      </c>
      <c r="E12" s="281"/>
      <c r="F12" s="281"/>
      <c r="G12" s="282"/>
    </row>
    <row r="13" spans="1:7" ht="42" customHeight="1" thickBot="1">
      <c r="A13" s="73">
        <v>1</v>
      </c>
      <c r="B13" s="74" t="s">
        <v>326</v>
      </c>
      <c r="C13" s="75" t="s">
        <v>319</v>
      </c>
      <c r="D13" s="283">
        <v>1</v>
      </c>
      <c r="E13" s="284"/>
      <c r="F13" s="284"/>
      <c r="G13" s="285"/>
    </row>
  </sheetData>
  <sheetProtection algorithmName="SHA-512" hashValue="Vy0d5Gk/3wD5K7u9+RxZFIM23VhMt3YpA4zP3FLt1TDEOIOwqOK9JAJEZYm1e2evbOISWiCSvY1axj5bcJ/1Kg==" saltValue="wtAF0OuU+zpL8Nrp5HWjww==" spinCount="100000" sheet="1" formatCells="0" formatColumns="0" formatRows="0" insertColumns="0" insertRows="0" insertHyperlinks="0" deleteColumns="0" deleteRows="0" sort="0" autoFilter="0" pivotTables="0"/>
  <mergeCells count="6">
    <mergeCell ref="D13:G13"/>
    <mergeCell ref="A1:G1"/>
    <mergeCell ref="A2:G2"/>
    <mergeCell ref="B10:C10"/>
    <mergeCell ref="D10:G10"/>
    <mergeCell ref="D12:G12"/>
  </mergeCells>
  <pageMargins left="0.7" right="0.7" top="0.75" bottom="0.75" header="0.3" footer="0.3"/>
  <pageSetup scale="35" fitToHeight="0" orientation="portrait"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ملخص العطاء العام</vt:lpstr>
      <vt:lpstr>جدول توزيع الاعمال والمواقع</vt:lpstr>
      <vt:lpstr>Lot1-بناء فصول -مشروع مجتمعي1</vt:lpstr>
      <vt:lpstr>Lot2- تأهيل شبكة مياة-مشروع م-ج</vt:lpstr>
      <vt:lpstr>Lot3-اعمال الحماية من الفيضانات</vt:lpstr>
      <vt:lpstr>Lot4-تركيب شبكة صرف صحي</vt:lpstr>
      <vt:lpstr>Lot5-بناء حمامات</vt:lpstr>
      <vt:lpstr>Lot6-تركيب لمبات انارة</vt:lpstr>
      <vt:lpstr>Lot7-تركيب نقاط مياة </vt:lpstr>
      <vt:lpstr>Lot8-إعادة تأهيل حمامات</vt:lpstr>
      <vt:lpstr>Lot9-توريد حقائب تنظيف وصيانة</vt:lpstr>
      <vt:lpstr>Lot10-ترويد حقائب طاقة</vt:lpstr>
      <vt:lpstr>Lot11-صيانة مأوى </vt:lpstr>
      <vt:lpstr>Lot12-ادارة المخلفات الصلبة</vt:lpstr>
      <vt:lpstr>'Lot11-صيانة مأوى '!Print_Area</vt:lpstr>
      <vt:lpstr>'Lot1-بناء فصول -مشروع مجتمعي1'!Print_Area</vt:lpstr>
      <vt:lpstr>'Lot3-اعمال الحماية من الفيضانات'!Print_Area</vt:lpstr>
      <vt:lpstr>'Lot4-تركيب شبكة صرف صحي'!Print_Area</vt:lpstr>
      <vt:lpstr>'Lot5-بناء حمامات'!Print_Area</vt:lpstr>
      <vt:lpstr>'Lot8-إعادة تأهيل حمامات'!Print_Area</vt:lpstr>
      <vt:lpstr>'جدول توزيع الاعمال والمواقع'!Print_Area</vt:lpstr>
      <vt:lpstr>'ملخص العطاء العام'!Print_Area</vt:lpstr>
      <vt:lpstr>'Lot1-بناء فصول -مشروع مجتمعي1'!Print_Titles</vt:lpstr>
      <vt:lpstr>'Lot3-اعمال الحماية من الفيضانات'!Print_Titles</vt:lpstr>
      <vt:lpstr>'Lot5-بناء حمامات'!Print_Titles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Anas Sultan</dc:creator>
  <cp:lastModifiedBy>Amjad Al-kadasi</cp:lastModifiedBy>
  <cp:lastPrinted>2025-08-04T20:52:02Z</cp:lastPrinted>
  <dcterms:created xsi:type="dcterms:W3CDTF">2015-06-05T18:17:20Z</dcterms:created>
  <dcterms:modified xsi:type="dcterms:W3CDTF">2025-08-11T14:22:31Z</dcterms:modified>
</cp:coreProperties>
</file>